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5330" windowHeight="4725" tabRatio="586" activeTab="4"/>
  </bookViews>
  <sheets>
    <sheet name="BCDKT HN" sheetId="1" r:id="rId1"/>
    <sheet name="KQKD HOPNHAT" sheetId="2" r:id="rId2"/>
    <sheet name="BCLCGT THCTHN" sheetId="3" r:id="rId3"/>
    <sheet name="TMBC" sheetId="4" r:id="rId4"/>
    <sheet name="BANGTMBCTC HN" sheetId="5" r:id="rId5"/>
    <sheet name="phai thu khac" sheetId="6" r:id="rId6"/>
    <sheet name="XDCB" sheetId="7" r:id="rId7"/>
    <sheet name="TSCD" sheetId="8" r:id="rId8"/>
    <sheet name="TGVCSH" sheetId="9" r:id="rId9"/>
    <sheet name="thue" sheetId="10" r:id="rId10"/>
    <sheet name="thongtincacbenlienquan-pthu" sheetId="11" r:id="rId11"/>
    <sheet name="thong tincacbenlienquan-ptra" sheetId="12" r:id="rId12"/>
    <sheet name="thongtincacbenlienquan-tieuthu" sheetId="13" r:id="rId13"/>
    <sheet name="BC bo phan moi" sheetId="14" r:id="rId14"/>
  </sheets>
  <externalReferences>
    <externalReference r:id="rId17"/>
  </externalReferences>
  <definedNames>
    <definedName name="AS2DocOpenMode" hidden="1">"AS2DocumentEdit"</definedName>
    <definedName name="MaKQKD">'[1]Danh mục bút toán điều chỉnh'!$G$8:$G$365</definedName>
    <definedName name="_xlnm.Print_Titles" localSheetId="4">'BANGTMBCTC HN'!$4:$5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<sst xmlns="http://schemas.openxmlformats.org/spreadsheetml/2006/main" count="1228" uniqueCount="782">
  <si>
    <t xml:space="preserve">      1. Hµng tån kho</t>
  </si>
  <si>
    <t xml:space="preserve"> - T¨ng kh¸c</t>
  </si>
  <si>
    <t xml:space="preserve"> - Gi¶m kh¸c</t>
  </si>
  <si>
    <t>Sè d­ cuèi kú</t>
  </si>
  <si>
    <t>TiÒn vµ c¸c kho¶n t­¬ng ®­¬ng tiÒn</t>
  </si>
  <si>
    <t>4. Gi¸ vèn hµng b¸n</t>
  </si>
  <si>
    <t>5. Lîi nhuËn gép vÒ b¸n hµng vµ cung cÊp dÞch vô (20=10-11)</t>
  </si>
  <si>
    <t>6. Doanh thu ho¹t ®éng tµi chÝnh</t>
  </si>
  <si>
    <t>Tµi s¶n thõa chê gi¶i quyÕt</t>
  </si>
  <si>
    <t>Ph¶i tr¶ vÒ cæ phÇn ho¸</t>
  </si>
  <si>
    <t>NhËn ký quü, ký c­îc ng¾n h¹n</t>
  </si>
  <si>
    <t>a</t>
  </si>
  <si>
    <t>Tr¸i phiÕu ph¸t hµnh</t>
  </si>
  <si>
    <t>b</t>
  </si>
  <si>
    <t>418</t>
  </si>
  <si>
    <t>20</t>
  </si>
  <si>
    <t>30</t>
  </si>
  <si>
    <t>31</t>
  </si>
  <si>
    <t>MÉu sè B03 - DN</t>
  </si>
  <si>
    <t>Luü kÕ tõ ®Çu n¨m ®Õn cuèi quÝ nµy</t>
  </si>
  <si>
    <t>Tæng céng</t>
  </si>
  <si>
    <t xml:space="preserve">      4. Ph¶i thu theo tiÕn ®é KHH§ x©y dùng</t>
  </si>
  <si>
    <t>NguyÔn Träng Thuû</t>
  </si>
  <si>
    <t xml:space="preserve">                NguyÔn Träng Thuû</t>
  </si>
  <si>
    <t xml:space="preserve">     - Chi phÝ kh¸c.</t>
  </si>
  <si>
    <t>+</t>
  </si>
  <si>
    <t>-</t>
  </si>
  <si>
    <t>152</t>
  </si>
  <si>
    <t>40</t>
  </si>
  <si>
    <t>250</t>
  </si>
  <si>
    <t/>
  </si>
  <si>
    <t>300</t>
  </si>
  <si>
    <t xml:space="preserve">  I. Nî ng¾n h¹n</t>
  </si>
  <si>
    <t>310</t>
  </si>
  <si>
    <t xml:space="preserve">    Trong ®ã: L·i vay ph¶i tr¶</t>
  </si>
  <si>
    <t>229</t>
  </si>
  <si>
    <t xml:space="preserve">     - Ph­¬ng ph¸p ph©n bæ chi phÝ tr¶ tr­íc: Ph©n bæ theo ph­¬ng ph¸p ®­êng th¼ng.</t>
  </si>
  <si>
    <t xml:space="preserve">      2. Tµi s¶n thuÕ thu nhËp ho·n l¹i</t>
  </si>
  <si>
    <t>262</t>
  </si>
  <si>
    <t xml:space="preserve">      2. Tµi s¶n cè ®Þnh thuª tµi chÝnh</t>
  </si>
  <si>
    <t>224</t>
  </si>
  <si>
    <t>225</t>
  </si>
  <si>
    <t>226</t>
  </si>
  <si>
    <t>( Theo ph­¬ng ph¸p gi¸n tiÕp)</t>
  </si>
  <si>
    <t>Tµi s¶n thuÕ thu nhËp ho·n l¹i vµ thuÕ thu nhËp ho·n l¹i ph¶i tr¶</t>
  </si>
  <si>
    <t>1. Lîi nhuËn tr­íc thuÕ</t>
  </si>
  <si>
    <t>2. §iÒu chØnh cho c¸c kho¶n</t>
  </si>
  <si>
    <t xml:space="preserve"> - KhÊu hao TSC§</t>
  </si>
  <si>
    <t xml:space="preserve"> - C¸c kho¶n dù phßng</t>
  </si>
  <si>
    <t xml:space="preserve"> - L·i, lç tõ ho¹t ®éng ®Çu t­</t>
  </si>
  <si>
    <t xml:space="preserve"> - Chi phÝ l·i vay</t>
  </si>
  <si>
    <t>3. Lîi nhuËn tõ ho¹t ®éng kinh doanh tr­íc thay ®æi vèn l­u ®éng</t>
  </si>
  <si>
    <t xml:space="preserve"> - T¨ng,  gi¶m c¸c kho¶n ph¶i thu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</si>
  <si>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</si>
  <si>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</si>
  <si>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</si>
  <si>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</si>
  <si>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</si>
  <si>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</si>
  <si>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</si>
  <si>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</si>
  <si>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</si>
  <si>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</si>
  <si>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</si>
  <si>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5. TiÒn chi ®Çu t­ vèn gãp vµo ®¬n vÞ kh¸c</t>
  </si>
  <si>
    <t xml:space="preserve"> 6. TiÒn thu håi  ®Çu t­ vèn gãp vµo ®¬n vÞ kh¸c</t>
  </si>
  <si>
    <t>III . L­u chuyÓn tiÒn thuÇn tõ ho¹t ®éng tµi chÝnh</t>
  </si>
  <si>
    <t xml:space="preserve"> 1. TiÒn thu tõ ph¸t hµnh cæ phiÕu , nhËn vèn gãp cña chñ së h÷u</t>
  </si>
  <si>
    <t>L­u chuyÓn thuÇn tõ ho¹t ®éng  tµi chÝnh</t>
  </si>
  <si>
    <t>08</t>
  </si>
  <si>
    <t>09</t>
  </si>
  <si>
    <t>B¶o hiÓm y tÕ</t>
  </si>
  <si>
    <t>II. Kú kÕ to¸n, ®¬n vÞ tiÒn tÖ sö dông trong kÕ to¸n</t>
  </si>
  <si>
    <t>B. Tµi s¶n dµi h¹n(200)=210+220+240+250+260</t>
  </si>
  <si>
    <t>Sè d­ ®Çu n¨m tr­íc</t>
  </si>
  <si>
    <t>Tµi s¶n thuÕ thu nhËp ho·n l¹i liªn quan ®Õn kho¶n chªnh lÖch t¹m thêi</t>
  </si>
  <si>
    <t>®­îc khÊu trõ</t>
  </si>
  <si>
    <t>Kho¶n hoµn nhËp tµi s¶n thuÕ thu nhËp ho·n l¹i ®· ®­îc ghi nhËn tõ c¸c n¨m</t>
  </si>
  <si>
    <t>tr­íc</t>
  </si>
  <si>
    <t>chÞu thuÕ</t>
  </si>
  <si>
    <t>III. C¸c kho¶n ph¶i thu ng¾n h¹n</t>
  </si>
  <si>
    <t xml:space="preserve">      3. Ph¶i thu néi bé ng¾n h¹n</t>
  </si>
  <si>
    <t xml:space="preserve">      2. ThuÕ GTGT ®­îc khÊu trõ</t>
  </si>
  <si>
    <t xml:space="preserve">      4. Tµi s¶n ng¾n h¹n kh¸c</t>
  </si>
  <si>
    <t xml:space="preserve">Tæng tµi s¶n </t>
  </si>
  <si>
    <t xml:space="preserve">Tæng nî ph¶i tr¶ </t>
  </si>
  <si>
    <t xml:space="preserve"> 6. Cæ tøc, lîi nhuËn ®· tr¶ cho chñ së h÷u</t>
  </si>
  <si>
    <t>¶nh h­ëng cña thay ®æi tû gi¸ hèi ®o¸i quy ®æi ngo¹i tÖ</t>
  </si>
  <si>
    <t>1. Doanh thu b¸n hµng vµ cung cÊp dÞch vô</t>
  </si>
  <si>
    <t>kÕt qu¶ ho¹t ®éng s¶n xuÊt kinh doanh hîp nhÊt</t>
  </si>
  <si>
    <t xml:space="preserve"> TiÒn mÆt </t>
  </si>
  <si>
    <t xml:space="preserve"> TiÒn ®ang chuyÓn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</si>
  <si>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</si>
  <si>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</si>
  <si>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thuÕ thu nhËp ho·n l¹i ph¶i tr¶ ®· ghi nhËn  tõ c¸c n¨m trø¬c</t>
  </si>
  <si>
    <t xml:space="preserve"> 4. TiÒn thu håi cho vay , b¸n l¹i c¸c c«ng cô nî cña ®¬n vÞ kh¸c</t>
  </si>
  <si>
    <t xml:space="preserve"> 3. TiÒn chi cho vay , mua c¸c c«ng cô nî cña ®¬n vÞ kh¸c</t>
  </si>
  <si>
    <t>C¸c giao dÞch vÒ vèn víi c¸c chñ së h÷u vµ ph©n phèi cæ tøc,chia lîi nhuËn</t>
  </si>
  <si>
    <t>Cæ tøc, t¹m øng</t>
  </si>
  <si>
    <t>ch÷a vµ ®ãng míi ph­¬ng tiÖn thuû, s¶n xuÊt c¬ khÝ.</t>
  </si>
  <si>
    <t xml:space="preserve">   1 - H×nh thøc së h÷u vèn : DN cæ phÇn.</t>
  </si>
  <si>
    <t xml:space="preserve">     - Ph­¬ng ph¸p khÊu hao TSC§(h÷u h×nh, v« h×nh, thuª tµi chÝnh): Ph­¬ng ph¸p KH ®­êng th¼ng.</t>
  </si>
  <si>
    <t>chÞu thuÕ vµ thuÕ suÊt thuÕ TNDN trong n¨m hiÖn hµnh.</t>
  </si>
  <si>
    <t xml:space="preserve">thu nhËp doanh nghiÖp ho·n l¹i: Chi phÝ thuÕ thu nhËp hiÖn hµnh ®­îc x¸c ®Þnh trªn c¬ së thu nhËp </t>
  </si>
  <si>
    <t>Tµi s¶n thuÕ thu nhËp ho·n l¹i</t>
  </si>
  <si>
    <t>§¬n vÞ tÝnh: ®ång VN</t>
  </si>
  <si>
    <t>cty cp vËn t¶i vµ dv petrolimex HP</t>
  </si>
  <si>
    <t>Chi phÝ c«ng cô dông cô</t>
  </si>
  <si>
    <t>Quü ®Çu t­ ph¸t triÓn</t>
  </si>
  <si>
    <t>A. Tµi s¶n ng¾n h¹n [(100)=110+120+130+140+150]</t>
  </si>
  <si>
    <t xml:space="preserve">  I. TiÒn vµ c¸c kho¶n t­¬ng ®­¬ng tiÒn</t>
  </si>
  <si>
    <t>Sè tiÒn tr¶ nî gèc vay theo khÕ ­íc th«ng th­êng</t>
  </si>
  <si>
    <t>B¸o c¸o kÕt qu¶ bé phËn cho kú tµi chÝnh kÕt thóc ngµy 31 th¸ng 03 n¨m 2015</t>
  </si>
  <si>
    <t>Tµi s¶n bé phËn vµ nî bé phËn cho kú tµi chÝnh kÕt thóc ngµy 31 th¸ng 03 n¨m 2015</t>
  </si>
  <si>
    <t>®Çu kú</t>
  </si>
  <si>
    <t>Tµu PTS10</t>
  </si>
  <si>
    <t>Tµu PTSHP01</t>
  </si>
  <si>
    <t xml:space="preserve">Tµu PTS22 </t>
  </si>
  <si>
    <t>Sè ®Çu n¨m</t>
  </si>
  <si>
    <t xml:space="preserve"> Ng­êi lËp                      KÕ to¸n tr­ëng                             Tæng gi¸m ®èc                   </t>
  </si>
  <si>
    <t xml:space="preserve"> Ph¹m Kim Anh           Ph¹m ThÞ Ngäc Anh                    NguyÔn Träng Thuû </t>
  </si>
  <si>
    <t xml:space="preserve">  -  Sè ®Çu kú</t>
  </si>
  <si>
    <t>quÝ 1/2015</t>
  </si>
  <si>
    <t>quÝ 1/2014</t>
  </si>
  <si>
    <t>QuÝ 1 n¨m 2014</t>
  </si>
  <si>
    <t>b¸o c¸o L­u chuyÓn tiÒn tÖ hîp nhÊt</t>
  </si>
  <si>
    <t xml:space="preserve"> - C¸c cam kÕt vÒ viÖc mua, b¸n TSC§ h÷u h×nh cã gi¸ trÞ lín trong t­¬ng lai:</t>
  </si>
  <si>
    <t xml:space="preserve">    - Doanh thu b¸n hµng: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</si>
  <si>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</si>
  <si>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</si>
  <si>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>B¶o hiÓm thÊt nghiÖp</t>
  </si>
  <si>
    <t>B¸o c¸o kÕt qu¶ bé phËn cho kú tµi chÝnh kÕt thóc ngµy 31 th¸ng 03 n¨m 2014</t>
  </si>
  <si>
    <t>TrÝch tr­íc chi phÝ tiÒn l­¬ng trong thêi gian nghØ phÐp</t>
  </si>
  <si>
    <t>Chi phÝ söa ch÷a lín TSC§</t>
  </si>
  <si>
    <t xml:space="preserve">      1. TiÒn</t>
  </si>
  <si>
    <t>STT</t>
  </si>
  <si>
    <t>Kho¶n môc</t>
  </si>
  <si>
    <t>Céng gi¸ gèc hµng tån kho</t>
  </si>
  <si>
    <t xml:space="preserve">C¸c kho¶n ph¶i nép kh¸c </t>
  </si>
  <si>
    <t xml:space="preserve"> 7. ChiphÝ tµi chÝnh</t>
  </si>
  <si>
    <t xml:space="preserve">    - Nguyªn t¾c ghi nhËn vèn ®Çu t­ cña chñ së h÷u, thÆng d­ vèn cæ phÇn, vèn kh¸c cña chñ së h÷u: </t>
  </si>
  <si>
    <t>sau thuÕ.</t>
  </si>
  <si>
    <t xml:space="preserve">khi t¨ng vèn ®iÒu lÖ, khi ph¸t hµnh cæ phiÕu b¸n ra cao h¬n mÖnh gi¸ cæ phiÕu, ph©n phèi lîi nhuËn </t>
  </si>
  <si>
    <t xml:space="preserve">    - Nguyªn t¾c ghi nhËn chªnh lÖch tû gi¸: </t>
  </si>
  <si>
    <t xml:space="preserve">    - Nguyªn t¾c ghi nhËn chªnh lÖch ®¸nh gi¸ l¹i tµi s¶n: </t>
  </si>
  <si>
    <t xml:space="preserve">    - Nguyªn t¾c ghi nhËn lîi nhuËn ch­a ph©n phèi: </t>
  </si>
  <si>
    <t>Gi¸ vèn cña hµng ho¸ ®· b¸n</t>
  </si>
  <si>
    <t>Gi¸ vèn cña thµnh phÈm ®· b¸n</t>
  </si>
  <si>
    <t>Gi¸ vèn cña dÞch vô ®· cung cÊp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</si>
  <si>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</si>
  <si>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</si>
  <si>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</si>
  <si>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</si>
  <si>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</si>
  <si>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</si>
  <si>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</si>
  <si>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</si>
  <si>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</si>
  <si>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</si>
  <si>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</si>
  <si>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</si>
  <si>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</si>
  <si>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</si>
  <si>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</si>
  <si>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Nî ph¶I tr¶</t>
  </si>
  <si>
    <t>C¸c kho¶n ph¶i tr¶</t>
  </si>
  <si>
    <t>Ph¶i tr¶ tiÒn vay</t>
  </si>
  <si>
    <t>Nî ph¶i tr¶ kh«ng ph©n bæ</t>
  </si>
  <si>
    <t xml:space="preserve">      1. Nguån kinh phÝ</t>
  </si>
  <si>
    <t xml:space="preserve">      2. Nguån kinh phÝ h×nh thµnh TSC§</t>
  </si>
  <si>
    <t xml:space="preserve">söa ch÷a ,®ãng míi ph­¬ng tiÖn thñy 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</si>
  <si>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</si>
  <si>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</si>
  <si>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</si>
  <si>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</si>
  <si>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</si>
  <si>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</si>
  <si>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</si>
  <si>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</si>
  <si>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</si>
  <si>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</si>
  <si>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>Chi phÝ s¶n xuÊt, kinh doanh theo yÕu tè</t>
  </si>
  <si>
    <t>Chi phÝ nguyªn liÖu, vËt liÖu</t>
  </si>
  <si>
    <t>Chi phÝ khÊu hao tµi s¶n cè ®Þnh</t>
  </si>
  <si>
    <t>Chi phÝ kh¸c b»ng tiÒn</t>
  </si>
  <si>
    <t>VII</t>
  </si>
  <si>
    <t>Doanh thu ho¹t ®éng tµi chÝnh</t>
  </si>
  <si>
    <t>130</t>
  </si>
  <si>
    <t>131</t>
  </si>
  <si>
    <t>100</t>
  </si>
  <si>
    <t>110</t>
  </si>
  <si>
    <t>Ph¶i thu kh¸c</t>
  </si>
  <si>
    <t>Chi phÝ nh©n c«ng</t>
  </si>
  <si>
    <t>ThuÕ thu nhËp ho·n l¹i ph¶i tr¶ ph¸t sinh tõ c¸c kho¶n chªnh lÖch t¹m thêi</t>
  </si>
  <si>
    <t xml:space="preserve">ThuÕ thu nhËp ho·n l¹i ph¶i tr¶ </t>
  </si>
  <si>
    <t>Vèn chñ së h÷u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</si>
  <si>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</si>
  <si>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</si>
  <si>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</si>
  <si>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</si>
  <si>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</si>
  <si>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</si>
  <si>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Vèn gãp ®Çu n¨m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</si>
  <si>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</si>
  <si>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</si>
  <si>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</si>
  <si>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</si>
  <si>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268</t>
  </si>
  <si>
    <t>219</t>
  </si>
  <si>
    <t>220</t>
  </si>
  <si>
    <t>221</t>
  </si>
  <si>
    <t>222</t>
  </si>
  <si>
    <t>228</t>
  </si>
  <si>
    <t>TiÒn vµ t­¬ng ®­¬ng tiÒn cuèi kú (70=50+60+61)</t>
  </si>
  <si>
    <t>L­u chuyÓn tiÒn thuÇn trong kú (50=20+30+40)</t>
  </si>
  <si>
    <t>50</t>
  </si>
  <si>
    <t>51</t>
  </si>
  <si>
    <t>52</t>
  </si>
  <si>
    <t>400</t>
  </si>
  <si>
    <t>410</t>
  </si>
  <si>
    <t>411</t>
  </si>
  <si>
    <t>412</t>
  </si>
  <si>
    <t>413</t>
  </si>
  <si>
    <t>414</t>
  </si>
  <si>
    <t>415</t>
  </si>
  <si>
    <t>417</t>
  </si>
  <si>
    <t>419</t>
  </si>
  <si>
    <t>420</t>
  </si>
  <si>
    <t>iv- c¸c chÝnh s¸ch kÕ to¸n ¸p dông</t>
  </si>
  <si>
    <t>Vay ng¾n h¹n</t>
  </si>
  <si>
    <t>70</t>
  </si>
  <si>
    <t>Ph¶i thu ng­êi lao ®éng</t>
  </si>
  <si>
    <t>thuyÕt minh b¸o c¸o tµi chÝnh</t>
  </si>
  <si>
    <t>111</t>
  </si>
  <si>
    <t>112</t>
  </si>
  <si>
    <t xml:space="preserve">     - Nguyªn t¾c ghi nhËn TSC§(h÷u h×nh, v« h×nh, thuª tµi chinh): Theo nguyªn gi¸.</t>
  </si>
  <si>
    <t xml:space="preserve">     - Nguyªn t¾c ghi nhËn bÊt ®éng s¶n ®Çu t­.</t>
  </si>
  <si>
    <t xml:space="preserve">     - Ph­¬ng ph¸p khÊu hao bÊt ®éng s¶n ®Çu t­.</t>
  </si>
  <si>
    <t xml:space="preserve">     - C¸c kho¶n ®Çu t­ ng¾n h¹n, dµi h¹n kh¸c.</t>
  </si>
  <si>
    <t xml:space="preserve">     - Ph­¬ng ph¸p lËp dù phßng gi¶m gi¸ ®Çu t­ ng¾n h¹n, dµi h¹n.</t>
  </si>
  <si>
    <t xml:space="preserve">     - Chi phÝ tr¶ tr­íc: Ghi nhËn c¸c kho¶n phÝ ®· thanh to¸n chê ph©n bæ.</t>
  </si>
  <si>
    <t xml:space="preserve">          Tæng céng nguån vèn (430 = 300 + 400)</t>
  </si>
  <si>
    <t>thuyÕt minh</t>
  </si>
  <si>
    <t>3. Doanh thu thuÇn vÒ b¸n hµng vµ cung cÊp dÞch vô (10=01-02)</t>
  </si>
  <si>
    <t>10</t>
  </si>
  <si>
    <t>11</t>
  </si>
  <si>
    <t>I. L­u chuyÓn tiÒn tõ ho¹t ®éng s¶n xuÊt kinh doanh</t>
  </si>
  <si>
    <t xml:space="preserve">      1. Tµi s¶n cè ®Þnh h÷u h×nh</t>
  </si>
  <si>
    <t xml:space="preserve">         - Nguyªn gi¸</t>
  </si>
  <si>
    <t>223</t>
  </si>
  <si>
    <t>2. C¸c kho¶n gi¶m trõ (05+06+07)</t>
  </si>
  <si>
    <t>Chi phÝ ph¶i tr¶</t>
  </si>
  <si>
    <t>02</t>
  </si>
  <si>
    <t>03</t>
  </si>
  <si>
    <t>04</t>
  </si>
  <si>
    <t>05</t>
  </si>
  <si>
    <t>06</t>
  </si>
  <si>
    <t xml:space="preserve">      2. C¸c kho¶n t­¬ng ®­¬ng tiÒn</t>
  </si>
  <si>
    <t>21</t>
  </si>
  <si>
    <t>22</t>
  </si>
  <si>
    <t>23</t>
  </si>
  <si>
    <t xml:space="preserve"> III. BÊt ®éng s¶n ®Çu t­</t>
  </si>
  <si>
    <t xml:space="preserve">      - Nguyªn gi¸</t>
  </si>
  <si>
    <t xml:space="preserve">      - Gi¸ trÞ hao mßn luü kÕ (*)</t>
  </si>
  <si>
    <t xml:space="preserve"> IV. C¸c kho¶n ®Çu t­ tµi chÝnh dµi h¹n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</si>
  <si>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</si>
  <si>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</si>
  <si>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</si>
  <si>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</si>
  <si>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Tµi s¶n cè ®Þnh v« h×nh</t>
  </si>
  <si>
    <t>227</t>
  </si>
  <si>
    <t xml:space="preserve"> 7. TiÒn thu l·i cho vay, cæ tøc vµ lîi nhuËn ®­îc chia</t>
  </si>
  <si>
    <t>ChØ tiªu</t>
  </si>
  <si>
    <t>m· sè</t>
  </si>
  <si>
    <t xml:space="preserve">     - C¸c kho¶n ®Çu t­ vµo chøng kho¸n ng¾n h¹n: Theo gi¸ mua thùc tÕ céng chi phÝ m«i giíi</t>
  </si>
  <si>
    <t>Kinh phÝ c«ng ®oµn</t>
  </si>
  <si>
    <t>TiÒn vµ t­¬ng ®­¬ng tiÒn ®Çu kú</t>
  </si>
  <si>
    <t xml:space="preserve"> - Lç trong kú</t>
  </si>
  <si>
    <t xml:space="preserve">  1. ThuÕ GTGT hµng b¸n néi ®Þa</t>
  </si>
  <si>
    <t xml:space="preserve">  2. ThuÕ GTGT hµng nhËp khÈu</t>
  </si>
  <si>
    <t xml:space="preserve">  3. ThuÕ tiªu thô ®Æc biÖt</t>
  </si>
  <si>
    <t xml:space="preserve">  4. ThuÕ xuÊt nhËp khÈu</t>
  </si>
  <si>
    <t xml:space="preserve">  5. ThuÕ thu nhËp doanh nghiÖp</t>
  </si>
  <si>
    <t xml:space="preserve">  6. ThuÕ thu nhËp c¸ nh©n</t>
  </si>
  <si>
    <t xml:space="preserve">  7. ThuÕ tµi nguyªn</t>
  </si>
  <si>
    <t xml:space="preserve">  8. ThuÕ nhµ ®Êt</t>
  </si>
  <si>
    <t xml:space="preserve">  9. TiÒn thuª ®Êt</t>
  </si>
  <si>
    <t xml:space="preserve">  10. C¸c lo¹i thuÕ kh¸c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</si>
  <si>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</si>
  <si>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</si>
  <si>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</si>
  <si>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</si>
  <si>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</si>
  <si>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</si>
  <si>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</si>
  <si>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</si>
  <si>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</si>
  <si>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 xml:space="preserve">  I. C¸c kho¶n ph¶i thu dµi h¹n</t>
  </si>
  <si>
    <t xml:space="preserve">      1. Ph¶i thu dµi h¹n cña kh¸ch hµng</t>
  </si>
  <si>
    <t xml:space="preserve"> II. Tµi s¶n cè ®Þnh</t>
  </si>
  <si>
    <t>120</t>
  </si>
  <si>
    <t>121</t>
  </si>
  <si>
    <t>Dù phßng gi¶m gi¸ hµng tån kho</t>
  </si>
  <si>
    <t xml:space="preserve">C¸c kho¶n gi¶m trõ doanh thu </t>
  </si>
  <si>
    <t xml:space="preserve">Tæng doanh thu b¸n hµng vµ cung cÊp dÞch vô </t>
  </si>
  <si>
    <t>L·i tiÒn vay</t>
  </si>
  <si>
    <t>VI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</si>
  <si>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</si>
  <si>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</si>
  <si>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</si>
  <si>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</si>
  <si>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</si>
  <si>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>Trong ®ã</t>
  </si>
  <si>
    <t>ChiÕt khÊu th­¬ng m¹i</t>
  </si>
  <si>
    <t>Gi¶m gi¸ hµng b¸n</t>
  </si>
  <si>
    <t xml:space="preserve"> II. Nî dµi h¹n</t>
  </si>
  <si>
    <t xml:space="preserve">         - Gi¸ trÞ hao mßn luü kÕ(*)</t>
  </si>
  <si>
    <t xml:space="preserve">C¸c kho¶n ph¶i tr¶, ph¶i nép kh¸c </t>
  </si>
  <si>
    <t xml:space="preserve">B¶o hiÓm x· héi </t>
  </si>
  <si>
    <t>Chi phÝ tµi chÝnh</t>
  </si>
  <si>
    <t xml:space="preserve">Céng </t>
  </si>
  <si>
    <t>60</t>
  </si>
  <si>
    <t>61</t>
  </si>
  <si>
    <t>Gi¸ vèn hµng b¸n</t>
  </si>
  <si>
    <t>Chi phÝ dÞch vô mua ngoµi</t>
  </si>
  <si>
    <t>L­u chuyÓn thuÇn tõ ho¹t ®éng ®Çu t­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</si>
  <si>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</si>
  <si>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</si>
  <si>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</si>
  <si>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     2. Dù phßng gi¶m gi¸ hµng tån kho (*)</t>
  </si>
  <si>
    <t xml:space="preserve"> V. Tµi s¶n ng¾n h¹n kh¸c</t>
  </si>
  <si>
    <t xml:space="preserve">         Ng­êi lËp                                                       KÕ to¸n tr­ëng </t>
  </si>
  <si>
    <t>421</t>
  </si>
  <si>
    <t>Doanh thu b¸n hµng</t>
  </si>
  <si>
    <t>Céng</t>
  </si>
  <si>
    <t>Cæ tøc, lîi nhuËn ®­îc chia</t>
  </si>
  <si>
    <t>Sè l­îng cæ phiÕu ®¨ngký ph¸t hµnh</t>
  </si>
  <si>
    <t>Sè l­îng cæ phiÕu ®· b¸n ra c«ng chóng</t>
  </si>
  <si>
    <t>Cæ phiÕu phæ th«ng</t>
  </si>
  <si>
    <t>M· sè</t>
  </si>
  <si>
    <t>Cæ phiÕu ­u ®·i</t>
  </si>
  <si>
    <t>Sè l­îng cæ phiÕu mua l¹i</t>
  </si>
  <si>
    <t>Sè l­îng cæ phiÕu ®ang l­u hµnh</t>
  </si>
  <si>
    <t>*</t>
  </si>
  <si>
    <t xml:space="preserve">              §¬n vÞ tÝnh: ®ång VN</t>
  </si>
  <si>
    <t xml:space="preserve"> VI. Lîi thÕ th­¬ng m¹i </t>
  </si>
  <si>
    <t>Lîi Ých cæ ®«ng kh«ng kiÓm so¸t</t>
  </si>
  <si>
    <t>B¶ng c©n ®èi kÕ to¸n hîp nhÊt</t>
  </si>
  <si>
    <t>QuÝ 1 n¨m 2015</t>
  </si>
  <si>
    <t xml:space="preserve">8. L·i hoÆc lç trong c«ng ty liªn doanh liªn kÕt </t>
  </si>
  <si>
    <t>9. Chi phÝ b¸n hµng</t>
  </si>
  <si>
    <t>10. Chi phÝ qu¶n lý doanh nghiÖp</t>
  </si>
  <si>
    <t>11. Lîi nhuËn thuÇn tõ H§ kinh doanh (30=20+(21-22)+24-(25+26))</t>
  </si>
  <si>
    <t>12. Thu nhËp kh¸c</t>
  </si>
  <si>
    <t>13. Chi phÝ kh¸c</t>
  </si>
  <si>
    <t>14. Lîi nhuËn kh¸c (40=31-32)</t>
  </si>
  <si>
    <t>19. Lîi nhuËn sau thuÕ cña cæ ®«ng c«ng ty mÑ</t>
  </si>
  <si>
    <t>20. Lîi nhuËn sau thuÕ cña cæ ®«ng kh«ng kiÓm so¸t</t>
  </si>
  <si>
    <t>22. L·i suy gi¶m trªn cæ phiÕu</t>
  </si>
  <si>
    <t>thuyÕt minh( VI)</t>
  </si>
  <si>
    <t xml:space="preserve">      Ph¹m Kim Anh                                             Ph¹m ThÞ Ngäc Anh</t>
  </si>
  <si>
    <t xml:space="preserve">                                          LËp, ngµy         th¸ng          n¨m 2015 </t>
  </si>
  <si>
    <t>MÉu sè B02-DN/HN</t>
  </si>
  <si>
    <t xml:space="preserve"> QuÝ 1 n¨m 2015</t>
  </si>
  <si>
    <t xml:space="preserve"> - KhÊu hao TSC§ vµ B§S§T</t>
  </si>
  <si>
    <t xml:space="preserve"> - L·i, lç chªnh lÖch tû gi¸ hèi ®o¸i do ®¸nh gÝa l¹i c¸c kho¶n môc tiÒn tÖ cã gèc ngo¹i tÖ</t>
  </si>
  <si>
    <t xml:space="preserve"> - C¸c kho¶n ®iÒu chØnh kh¸c</t>
  </si>
  <si>
    <t>07</t>
  </si>
  <si>
    <t xml:space="preserve"> - T¨ng gi¶m chøng kho¸n kinh doanh</t>
  </si>
  <si>
    <t xml:space="preserve"> 2. TiÒn tr¶ l¹i vèn gãp cho  c¸c chñ së h÷u,  mua l¹i cæ phiÕu cña doanh nghiÖp ®· ph¸t hµnh</t>
  </si>
  <si>
    <t xml:space="preserve"> 3. TiÒn thu tõ ®i vay</t>
  </si>
  <si>
    <t xml:space="preserve"> 4. TiÒn  tr¶ nî gèc vay</t>
  </si>
  <si>
    <t xml:space="preserve"> 5. TiÒn tr¶ nî gèc thuª tµi chÝnh</t>
  </si>
  <si>
    <t>LËp, ngµy         th¸ng         n¨m 2015</t>
  </si>
  <si>
    <t xml:space="preserve">       Ng­êi lËp                                 KÕ to¸n tr­ëng</t>
  </si>
  <si>
    <t xml:space="preserve">    Ph¹m Kim Anh                     Ph¹m ThÞ Ngäc Anh        </t>
  </si>
  <si>
    <t xml:space="preserve">                                        NguyÔn Träng Thuû</t>
  </si>
  <si>
    <t>MÉu sè B 09 -DN</t>
  </si>
  <si>
    <t xml:space="preserve">   4 - Chu kú s¶n xuÊt kinh doanh th«ng th­êng</t>
  </si>
  <si>
    <t xml:space="preserve">  1 - Niªn ®é kÕ to¸n : B¾t ®Çu 01/01/2015 - KÕt thóc 31/12/2015</t>
  </si>
  <si>
    <t xml:space="preserve">  2 - §¬n vÞ tiÒn tÖ sö dông trong kÕ to¸n: §ång ViÖt Nam</t>
  </si>
  <si>
    <t xml:space="preserve">  1 - ChÕ ®é kÕ to¸n ¸p dông: Theo Th«ng t­ 200/2014 TT-BTC ban hµnh ngµy 22/12/2014 cña Bé tµi chÝnh </t>
  </si>
  <si>
    <t xml:space="preserve">  2 - Tuyªn bè vÒ viÖc tu©n thñ chuÈn mùc kÕ to¸n vµ chÕ ®é kÕ to¸n: ¸p dông chuÈn mùc  kÕ to¸n </t>
  </si>
  <si>
    <t>ViÖt Nam do Bé tµi chÝnh ban hµnh</t>
  </si>
  <si>
    <t xml:space="preserve">  3 - H×nh thøc kÕ to¸n ¸p dông: KÕ to¸n m¸y( theo h×nh thøc NhËt ký chung)</t>
  </si>
  <si>
    <t xml:space="preserve">  1- Nguyªn t¾c ghi nhËn c¸c kho¶n t­¬ng ®­¬ng tiÒn: Tû gi¸ thùc tÕ</t>
  </si>
  <si>
    <t xml:space="preserve">  2- C«ng ty cã 01 C«ng ty con </t>
  </si>
  <si>
    <t xml:space="preserve">  3- Nguyªn t¾c kÕ to¸n nî ph¶i thu : Theo dâi chi tiÕt cho tõng ®èi t­îng theo kú h¹n gèc, kú h¹n cßn l¹i t¹i thêi ®iÓm b¸o c¸o</t>
  </si>
  <si>
    <t xml:space="preserve">  4 - Nguyªn t¾c ghi nhËn hµng tån kho:</t>
  </si>
  <si>
    <t xml:space="preserve">     - Nguyªn t¾c ghi nhËn hµng tån kho: Theo gi¸ gèc.</t>
  </si>
  <si>
    <t xml:space="preserve">  5 - Nguyªn t¾c ghi nhËn vµ khÊu hao TSC§:</t>
  </si>
  <si>
    <t xml:space="preserve">  6 - Nguyªn t¾c ghi nhËn vµ khÊu hao bÊt ®éng s¶n ®Çu t­: Kh«ng cã</t>
  </si>
  <si>
    <t xml:space="preserve">  7 - Nguyªn t¾c ghi nhËn c¸c kho¶n ®Çu t­ tµi chÝnh: </t>
  </si>
  <si>
    <t xml:space="preserve">     - C¸c kho¶n ®Çu t­ vµo c«ng ty con ®­îc lËp trªn c¬ së hîp nhÊt; c«ng ty liªn kÕt ®­îc tr×nh bµy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</si>
  <si>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</si>
  <si>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</si>
  <si>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8 - Nguyªn t¾c ghi nhËn vµ vèn ho¸ c¸c kho¶n chi phÝ ®i vay: Kh«ng cã</t>
  </si>
  <si>
    <t xml:space="preserve"> 9 - Nguyªn t¾c ghi nhËn vµ vèn ho¸ c¸c kho¶n chi phÝ kh¸c: Kh«ng cã</t>
  </si>
  <si>
    <t xml:space="preserve"> 10 - Nguyªn t¾c ghi nhËn chi phÝ ph¶i tr¶: TrÝch tr­íc chi phÝ  ph¶i tr¶ trong kú.</t>
  </si>
  <si>
    <t xml:space="preserve"> 11 - Nguyªn t¾c vµ ph­¬ng ph¸p ghi nhËn c¸c kho¶n dù phßng ph¶i tr¶.</t>
  </si>
  <si>
    <t xml:space="preserve"> 12 - Nguyªn t¾c ghi nhËn vèn chñ së h÷u.</t>
  </si>
  <si>
    <t xml:space="preserve"> 13 - Nguyªn t¾c vµ ph­¬ng ph¸p ghi nhËn doanh thu.</t>
  </si>
  <si>
    <t xml:space="preserve">    - Doanh thu cung cÊp DV: Tu©n thñ 4§K ghi nhËn DT cung cÊp dÞch vô qui ®Þnh t¹i chuÈn mùc sè 14 </t>
  </si>
  <si>
    <t xml:space="preserve">    - Doanh thu hîp ®ång x©y dùng: </t>
  </si>
  <si>
    <t xml:space="preserve"> 14- Nguyªn t¾c kÕ to¸n gi¸ vèn hµng b¸n: ®¶m b¶o nguyªn t¾c phï hîp víi doanh thu</t>
  </si>
  <si>
    <t xml:space="preserve"> 15 - Nguyªn t¾c vµ ph­¬ng ph¸p ghi nhËn chi phÝ tµi chÝnh: Theo thùc tÕ.</t>
  </si>
  <si>
    <t xml:space="preserve"> 16 - Nguyªn t¾c vµ ph­¬ng ph¸p ghi nhËn chi phÝ thuÕ thu nhËp doanh nghiÖp hiÖn hµnh, chi phÝ thuÕ</t>
  </si>
  <si>
    <t xml:space="preserve"> 17 - C¸c nghiÖp vô dù phßng rñi ro hèi ®o¸i: Kh«ng cã.</t>
  </si>
  <si>
    <t xml:space="preserve"> 18 - C¸c nguyªn t¾c vµ ph­¬ng ph¸p kÕ to¸n kh¸c.</t>
  </si>
  <si>
    <t xml:space="preserve"> 19- Mét sè vÊn ®Ò cÇn thuyÕt minh kh¸c :</t>
  </si>
  <si>
    <t>Dù phßng</t>
  </si>
  <si>
    <t>4.  Ph¶i thu kh¸c</t>
  </si>
  <si>
    <t xml:space="preserve">  a - Ng¾n h¹n</t>
  </si>
  <si>
    <t>Ký c­îc , ký quü</t>
  </si>
  <si>
    <t xml:space="preserve">  b - dµi h¹n</t>
  </si>
  <si>
    <t xml:space="preserve">         Céng</t>
  </si>
  <si>
    <t>8. tµi s¶n dë dang dµi h¹n</t>
  </si>
  <si>
    <t>a) Chi phÝ SXKD dë dang dµi h¹n</t>
  </si>
  <si>
    <t>b) X©y dùng c¬ b¶n dë dang</t>
  </si>
  <si>
    <t xml:space="preserve">Trong ®ã : </t>
  </si>
  <si>
    <t>Chi phÝ më réng SX C.ty</t>
  </si>
  <si>
    <t xml:space="preserve"> 9. biÓu chi tiÕt t¨ng gi¶m Tµi S¶n Cè §Þnh</t>
  </si>
  <si>
    <t>Quý 1  n¨m 2015</t>
  </si>
  <si>
    <t xml:space="preserve"> - Gi¶m kh¸c (®iÒu chØnh)</t>
  </si>
  <si>
    <t xml:space="preserve"> - KhÊu hao trong kú</t>
  </si>
  <si>
    <t xml:space="preserve"> - Sè d­ ®Çu kú</t>
  </si>
  <si>
    <t xml:space="preserve"> - Nguyªn gi¸ TSC§ cuèi kú chê thanh lý</t>
  </si>
  <si>
    <t xml:space="preserve">                  25. T×nh h×nh t¨ng gi¶m vèn chñ së h÷u</t>
  </si>
  <si>
    <t xml:space="preserve"> - L·i trong n¨m tr­íc</t>
  </si>
  <si>
    <t xml:space="preserve"> - Gi¶m  trong kú (PP LN )</t>
  </si>
  <si>
    <t xml:space="preserve"> - Lç trong n¨m trø¬c</t>
  </si>
  <si>
    <t>Sè d­ cuèi n¨m tr­íc(Sè d­ ®Çu kú)</t>
  </si>
  <si>
    <t xml:space="preserve"> - L·i trong kú</t>
  </si>
  <si>
    <t>17. T×nh h×nh thùc hiÖn nghÜa vô víi Nhµ n­íc</t>
  </si>
  <si>
    <t>Tõ ngµy: 01/01/2015 ®Õn ngµy: 31/03/2015</t>
  </si>
  <si>
    <t>sè ph¶i nép ®Çu kú</t>
  </si>
  <si>
    <t>sè cßn ph¶i thu ®Çu kú</t>
  </si>
  <si>
    <t>sè ph¶i nép trong kú</t>
  </si>
  <si>
    <t>sè ®· nép trong kú</t>
  </si>
  <si>
    <t>sè cßn ph¶i nép cuèi kú</t>
  </si>
  <si>
    <t>sè cßn ph¶i thu cuèi kú</t>
  </si>
  <si>
    <t>I. ThuÕ</t>
  </si>
  <si>
    <t>II. C¸c kho¶n ph¶i nép kh¸c</t>
  </si>
  <si>
    <t xml:space="preserve">  1. C¸c kho¶n phô thu</t>
  </si>
  <si>
    <t xml:space="preserve">  2. C¸c kho¶n phÝ, lÖ phÝ</t>
  </si>
  <si>
    <t xml:space="preserve">  3. C¸c kho¶n ph¶i nép kh¸c</t>
  </si>
  <si>
    <t>Tæng Céng</t>
  </si>
  <si>
    <r>
      <t xml:space="preserve"> - Gi¸ trÞ cßn l¹i cuèi kú cña TSC§ h÷u h×nh ®· dïng ®Ó thÕ chÊp, cÇm cè ®¶m b¶o c¸c kho¶n vay:  </t>
    </r>
    <r>
      <rPr>
        <b/>
        <sz val="10"/>
        <rFont val=".VnTime"/>
        <family val="2"/>
      </rPr>
      <t>0</t>
    </r>
    <r>
      <rPr>
        <sz val="10"/>
        <rFont val=".VnTime"/>
        <family val="2"/>
      </rPr>
      <t xml:space="preserve"> ®ång</t>
    </r>
  </si>
  <si>
    <t xml:space="preserve">                                             §¬n vÞ tÝnh: ®ång VN</t>
  </si>
  <si>
    <t xml:space="preserve"> - Mua trong kú</t>
  </si>
  <si>
    <r>
      <t xml:space="preserve"> - Nguyªn gi¸ TSC§ cuèi kú ®· khÊu hao hÕt nh­ng vÉn cßn sö dông:  </t>
    </r>
    <r>
      <rPr>
        <b/>
        <sz val="10"/>
        <rFont val=".VnTime"/>
        <family val="2"/>
      </rPr>
      <t>7.990.482.431</t>
    </r>
    <r>
      <rPr>
        <sz val="10"/>
        <rFont val=".VnTime"/>
        <family val="2"/>
      </rPr>
      <t xml:space="preserve"> ®ång</t>
    </r>
  </si>
  <si>
    <t xml:space="preserve"> Th«ng tin bæ sung cho c¸c kho¶n môc tr×nh bµy trong bc® kÕ to¸n  </t>
  </si>
  <si>
    <t>TiÒn göi ng©n hµng kh«ng kú h¹n</t>
  </si>
  <si>
    <t>C¸c kho¶n ®Çu t­ tµi chÝnh  (Phô biÓu chi tiÕt kÌm theo)</t>
  </si>
  <si>
    <t>Ph¶i thu cña kh¸ch hµng</t>
  </si>
  <si>
    <t>Ph¶i thu kh¸ch hµng ng¾n h¹n</t>
  </si>
  <si>
    <t xml:space="preserve">Kh¸ch hµng chiÕm 10% trªn tæng sè ph¶i thu </t>
  </si>
  <si>
    <t xml:space="preserve">Kh¸ch hµng kh¸c </t>
  </si>
  <si>
    <t>Ph¶i thu kh¸ch hµng dµi h¹n</t>
  </si>
  <si>
    <t>Ph¶i thu kh¸ch hµng lµ c¸c bªn liªn quan</t>
  </si>
  <si>
    <t>TËp ®oµn x¨ng dÇu ViÖt Nam</t>
  </si>
  <si>
    <t>C«ng ty x¨ng dÇu Phó Thä</t>
  </si>
  <si>
    <t>C«ng ty x¨ng dÇu Thanh ho¸</t>
  </si>
  <si>
    <t>Ph¶i thu kh¸c   (Phô biÓu chi tiÕt kÌm theo)</t>
  </si>
  <si>
    <t>Tµi s¶n thiÕu chê xö lý</t>
  </si>
  <si>
    <t>Nî xÊu  (Phô biÓu chi tiÕt kÌm theo)</t>
  </si>
  <si>
    <t>Tµi s¶n dë dang dµi h¹n  (Phô biÓu chi tiÕt kÌm theo)</t>
  </si>
  <si>
    <t xml:space="preserve">T¨ng gi¶m TSC§ h÷u h×nh(Phô biÓu chi tiÕt kÌm theo) </t>
  </si>
  <si>
    <t xml:space="preserve">Chi phÝ tr¶ tr­íc </t>
  </si>
  <si>
    <t>Ng¾n h¹n</t>
  </si>
  <si>
    <t>C«ng cô dông cô xuÊt dïng</t>
  </si>
  <si>
    <t>Chi phÝ ®i vay</t>
  </si>
  <si>
    <t>C¸c kho¶n kh¸c</t>
  </si>
  <si>
    <t>Dµi  h¹n</t>
  </si>
  <si>
    <t>Chi phÝ mua b¶o hiÓm</t>
  </si>
  <si>
    <t>Tµi s¶n kh¸c</t>
  </si>
  <si>
    <t>Vay vµ nî thuª tµi chÝnh</t>
  </si>
  <si>
    <t xml:space="preserve">  - T¨ng</t>
  </si>
  <si>
    <t xml:space="preserve">  - Gi¶m</t>
  </si>
  <si>
    <t xml:space="preserve">  - Sè cuèi kú</t>
  </si>
  <si>
    <t>Vay dµi h¹n</t>
  </si>
  <si>
    <t>Ph¶i tr¶ ng­êi b¸n (cã kh¶ n¨ng thanh to¸n)</t>
  </si>
  <si>
    <t xml:space="preserve"> Ph¶i tr¶ ®èi t­îng kh¸c</t>
  </si>
  <si>
    <t>Dµi h¹n</t>
  </si>
  <si>
    <t>Sè nî qua h¹n ch­a thanh to¸n</t>
  </si>
  <si>
    <t>Ph¶i tr¶ ng­êi b¸n lµ c¸c bªn liªn quan :</t>
  </si>
  <si>
    <t>ThuÕ vµ c¸c kho¶n ph¶i nép nhµ n­íc (Phô biÓu chi tiÕt kÌm theo)</t>
  </si>
  <si>
    <t>Chi phÝ trÝch tr­íc t¹m tÝnh gi¸ vèn hµng ho¸; thµnh phÈm B§S  ®· b¸n</t>
  </si>
  <si>
    <t>C¸c kho¶n trÝch tr­íc kh¸c</t>
  </si>
  <si>
    <t>L·i vay</t>
  </si>
  <si>
    <t>C¸c kho¶n  kh¸c</t>
  </si>
  <si>
    <t>Ph¶i tr¶ kh¸c</t>
  </si>
  <si>
    <t>NhËn ký quü, ký c­îc dµi h¹n</t>
  </si>
  <si>
    <t>Sè nî qu¸ h¹n ch­a thanh to¸n</t>
  </si>
  <si>
    <t>Cæ phiÕu ­u ®·i ph©n lo¹i lµ nî ph¶i tr¶</t>
  </si>
  <si>
    <t xml:space="preserve">Dù phßng ph¶i tr¶ </t>
  </si>
  <si>
    <t>Dù phßng b¶o hµnh s¶n phÈm hµng ho¸</t>
  </si>
  <si>
    <t>Dù phßng b¶o hµnh c«ng tr×nh x©y dùng</t>
  </si>
  <si>
    <t>Dù phßng ph¶i tr¶ kh¸c</t>
  </si>
  <si>
    <t>B¶ng ®èi chiÕu biÕn ®éng cña vèn chñ së h÷u (Phô lôc chi tiÕt ®i kÌm)</t>
  </si>
  <si>
    <t>Quý 1/2014</t>
  </si>
  <si>
    <t>Vèn gãp t¨ng trong quý</t>
  </si>
  <si>
    <t>Vèn gãp gi¶m trong quý</t>
  </si>
  <si>
    <t>Vèn gãp cuèi quý</t>
  </si>
  <si>
    <t>C¸c kho¶n môc ngoµi b¶ng c©n ®èi kÕ to¸n</t>
  </si>
  <si>
    <t xml:space="preserve">VËt t­ hµng ho¸ nhËn gi÷ hé, gia c«ng , uû th¸c </t>
  </si>
  <si>
    <t xml:space="preserve">Hµng ho¸ nhËn b¸n hé, nhËn ký göi, nhËn cÇm cè , thÕ chÊp </t>
  </si>
  <si>
    <t>Quý 1/2015</t>
  </si>
  <si>
    <t>hµng b¸n bÞ tr¶ l¹i</t>
  </si>
  <si>
    <t>L·i b¸n c¸c kho¶n ®Çu t­</t>
  </si>
  <si>
    <t xml:space="preserve">L·i chªnh lÖch tû gi¸ </t>
  </si>
  <si>
    <t>L·i b¸n hµng tr¶ chËm, chiÕt khÊu thanh to¸n</t>
  </si>
  <si>
    <t>Thu nhËp kh¸c</t>
  </si>
  <si>
    <t>Thanh lý , nh­îng b¸n TSC§</t>
  </si>
  <si>
    <t>l·i do ®¸nh gi¸ l¹i tµi s¶n</t>
  </si>
  <si>
    <t>TiÒn ph¹t thu ®­îc</t>
  </si>
  <si>
    <t>ThuÕ ®­îc gi¶m</t>
  </si>
  <si>
    <t>Chi phÝ kh¸c</t>
  </si>
  <si>
    <t>Gi¸ trÞ cßn l¹i TSC§ vµ chi phÝ thanh lý nh­îng b¸n TSC§</t>
  </si>
  <si>
    <t>Lç do ®¸nh gi¸ l¹i tµi s¶n</t>
  </si>
  <si>
    <t>C¸c kho¶n bÞ ph¹t</t>
  </si>
  <si>
    <t>Chi phÝ b¸n hµng vµ chi phÝ qu¶n lý</t>
  </si>
  <si>
    <t>C¸c kho¶n chi phÝ qu¶n lý doanh nghiÖp ph¸t sinh trong kú</t>
  </si>
  <si>
    <t>Trong ®ã:</t>
  </si>
  <si>
    <t xml:space="preserve"> - TiÒn l­¬ng</t>
  </si>
  <si>
    <t xml:space="preserve"> - DÞch vô mua ngoµi</t>
  </si>
  <si>
    <t xml:space="preserve"> - Chi phÝ giao dÞch</t>
  </si>
  <si>
    <t>C¸c kho¶n chi phÝ b¸n hµng ph¸t sinh trong kú</t>
  </si>
  <si>
    <t>C.phÝ thuÕ thu nhËp doanh nghiÖp tÝnh trªn thu nhËp chÞu thuÕ n¨m hiÖn hµnh</t>
  </si>
  <si>
    <t>Th«ng tin bæ sung cho c¸c kho¶n môc tr×nh bµy trong b¸o c¸o l­u chuyÓn tiÒn tÖ</t>
  </si>
  <si>
    <t xml:space="preserve">Th«ng tin vÒ c¸c bªn liªn quan : </t>
  </si>
  <si>
    <t xml:space="preserve">                                                                                          LËp ngµy           th¸ng          n¨m 2015</t>
  </si>
  <si>
    <t>Ng­êi lËp                       KÕ to¸n tr­ëng                       Tæng gi¸m ®èc</t>
  </si>
  <si>
    <t xml:space="preserve">    Ph¹m Kim Anh             Ph¹m ThÞ Ngäc Anh        </t>
  </si>
  <si>
    <t>kho¶n môc</t>
  </si>
  <si>
    <t>Gi¸ trÞ</t>
  </si>
  <si>
    <t>15. Tæng lîi nhuËn kÕ to¸n tr­íc thuÕ (50=30+40)</t>
  </si>
  <si>
    <t>16. Chi phÝ thuÕ TNDN hiÖn hµnh</t>
  </si>
  <si>
    <t>17. Chi phÝ thuÕ TNDN ho·n l¹i</t>
  </si>
  <si>
    <t>18. Lîi nhuËn sau thuÕ thu nhËp doanh nghiÖp (60=50-51-52)</t>
  </si>
  <si>
    <t>21. L·i c¬ b¶n trªn cæ phiÕu</t>
  </si>
  <si>
    <t>Sè cuèi quý</t>
  </si>
  <si>
    <t xml:space="preserve">   2 -  LÜnh vùc kinh doanh :  VËn t¶i thuû, kinh doanh x¨ng dÇu, kinh doanh bÊt ®éng s¶n, söa ch÷a </t>
  </si>
  <si>
    <t xml:space="preserve"> V. Tµi s¶n dµi h¹n kh¸c</t>
  </si>
  <si>
    <t>260</t>
  </si>
  <si>
    <t xml:space="preserve">      1. Chi phÝ tr¶ tr­íc dµi h¹n</t>
  </si>
  <si>
    <t>261</t>
  </si>
  <si>
    <t>Cæ tøc, lîi nhuËn ®· chia</t>
  </si>
  <si>
    <t>d</t>
  </si>
  <si>
    <t xml:space="preserve">          Tæng gi¸m ®èc</t>
  </si>
  <si>
    <t>Lîi nhuËn sau thuÕ ch­a ph©n phèi</t>
  </si>
  <si>
    <t xml:space="preserve"> - T¨ng trong n¨m tr­íc</t>
  </si>
  <si>
    <t xml:space="preserve"> - T¨ng  trong kú</t>
  </si>
  <si>
    <t xml:space="preserve"> - Gi¶m  trong kú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</si>
  <si>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</si>
  <si>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</si>
  <si>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</si>
  <si>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</si>
  <si>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</si>
  <si>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</si>
  <si>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Hµng mua ®ang ®i ®­êng</t>
  </si>
  <si>
    <t xml:space="preserve">Nguyªn liÖu, vËt liÖu </t>
  </si>
  <si>
    <t xml:space="preserve">C«ng cô, dông cô </t>
  </si>
  <si>
    <t xml:space="preserve">Thµnh phÈm </t>
  </si>
  <si>
    <t xml:space="preserve">Hµng ho¸ </t>
  </si>
  <si>
    <t>Hµng ho¸ khoa b¶o thuÕ</t>
  </si>
  <si>
    <t xml:space="preserve">                  §¬n vÞ tÝnh : §ång VN</t>
  </si>
  <si>
    <t>Quý 1</t>
  </si>
  <si>
    <t>N¨m nay</t>
  </si>
  <si>
    <t>N¨m tr­íc</t>
  </si>
  <si>
    <t>416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</si>
  <si>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</si>
  <si>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</si>
  <si>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</si>
  <si>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>Tµi s¶n bé phËn vµ nî bé phËn cho kú tµi chÝnh kÕt thóc ngµy 31 th¸ng 03 n¨m 2014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</si>
  <si>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</si>
  <si>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</si>
  <si>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</si>
  <si>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</si>
  <si>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</si>
  <si>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</si>
  <si>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</si>
  <si>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</si>
  <si>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</si>
  <si>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</si>
  <si>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>Sè d­ ®Çu kú</t>
  </si>
  <si>
    <t xml:space="preserve"> - §Çu t­ XDCB hoµn thµnh</t>
  </si>
  <si>
    <t xml:space="preserve"> - ChuyÓn sang bÊt ®éng s¶n ®Çu t­</t>
  </si>
  <si>
    <t xml:space="preserve"> - Thanh lý, nh­îng b¸n</t>
  </si>
  <si>
    <t>Gi¸ trÞ hao mßn luü kÕ</t>
  </si>
  <si>
    <t xml:space="preserve"> Gi¸ trÞ cßn l¹i cña TSC§ h÷u h×nh</t>
  </si>
  <si>
    <t xml:space="preserve"> - T¹i ngµy cuèi kú</t>
  </si>
  <si>
    <t xml:space="preserve"> - C¸c thay ®æi kh¸c vÒ TSC§ h÷u h×nh:</t>
  </si>
  <si>
    <t>Tæng gi¸m ®èc</t>
  </si>
  <si>
    <t>iii- chuÈn mùc vµ chÕ ®é kÕ to¸n ¸p dông</t>
  </si>
  <si>
    <t>cuèi kú</t>
  </si>
  <si>
    <t>Doanh thu ho¹t ®éng tµi chÝnh kh¸c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</si>
  <si>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</si>
  <si>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</si>
  <si>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</si>
  <si>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</si>
  <si>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</si>
  <si>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</si>
  <si>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</si>
  <si>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</si>
  <si>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</si>
  <si>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</si>
  <si>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</si>
  <si>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</si>
  <si>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MÖnh gi¸ cæ phiÕu ®ang l­u hµnh: vn®/1CP</t>
  </si>
  <si>
    <t>Chi phÝ thuÕ thu nhËp ho·n l¹i ph¸t sinh tõ c¸c kho¶n chªnh lÖch t¹m thêi ph¶i</t>
  </si>
  <si>
    <t>V</t>
  </si>
  <si>
    <t>Th«ng tin bæ sung cho c¸c kho¶n môc tr×nh bµy trong b¸o c¸o kÕt qu¶ kinh doanh</t>
  </si>
  <si>
    <t>Cuèi kú</t>
  </si>
  <si>
    <t>Chi phÝ thuÕ thu nhËp ho·n l¹i ph¸t sinh tõ viÖc hoµn nhËp tµi s¶n thuÕ thu nhËp</t>
  </si>
  <si>
    <t>ho·n l¹i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</si>
  <si>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</si>
  <si>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</si>
  <si>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</si>
  <si>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Cæ tøc</t>
  </si>
  <si>
    <t>®Çu n¨m</t>
  </si>
  <si>
    <t>L·i tiÒn göi, tiÒn cho vay</t>
  </si>
  <si>
    <t>Chi phÝ tr¶ tr­íc vÒ thuª ho¹t ®éng TSC§</t>
  </si>
  <si>
    <t>Chi phÝ thµnh lËp doanh nghiÖp</t>
  </si>
  <si>
    <t>Cty cæ phÇn vËn t¶i vµ dÞch vô Petrolimex HP</t>
  </si>
  <si>
    <t>cuèi n¨m</t>
  </si>
  <si>
    <t xml:space="preserve"> II. §Çu t­ tµi chÝnh ng¾n h¹n</t>
  </si>
  <si>
    <t xml:space="preserve">      1. Chøng kho¸n kinh doanh</t>
  </si>
  <si>
    <t xml:space="preserve">      2. Dù phßng gi¶m gi¸ chøng kho¸n kinh doanh(*)</t>
  </si>
  <si>
    <t xml:space="preserve">      3. §Çu t­ n¾m gi÷ ®Õn ngµy ®¸o h¹n</t>
  </si>
  <si>
    <t xml:space="preserve">      1. Ph¶i thu ng¾n h¹n cña kh¸ch hµng</t>
  </si>
  <si>
    <t xml:space="preserve">      2. Tr¶ tr­íc cho ng­êi b¸n ng¾n h¹n</t>
  </si>
  <si>
    <t xml:space="preserve">      5. Ph¶i thu vÒ cho vay ng¾n h¹n</t>
  </si>
  <si>
    <t xml:space="preserve">      6. Ph¶i thu ng¾n h¹n kh¸c</t>
  </si>
  <si>
    <t xml:space="preserve">      7. Dù phßng ph¶i thu ng¾n h¹n khã ®ßi (*)</t>
  </si>
  <si>
    <t xml:space="preserve">      8. Tµi s¶n thiÕu chê xö lý</t>
  </si>
  <si>
    <t xml:space="preserve">      1. Chi phi tr¶ tr­íc ng¾n h¹n</t>
  </si>
  <si>
    <t xml:space="preserve">      3. ThuÕ vµ c¸c kho¶n kh¸c ph¶i thu Nhµ n­íc</t>
  </si>
  <si>
    <t xml:space="preserve">      4. Giao dÞch mua b¸n l¹i tr¸i phiÕu ChÝnh phñ</t>
  </si>
  <si>
    <t xml:space="preserve">      2. Tr¶ tr­íc cho ng­êi b¸n dµi h¹n</t>
  </si>
  <si>
    <t xml:space="preserve">      3. Vèn kinh doanh ë ®¬n vÞ trùc thuéc</t>
  </si>
  <si>
    <t xml:space="preserve">      4. Ph¶i thu néi bé dµi h¹n</t>
  </si>
  <si>
    <t xml:space="preserve">      5. Ph¶i thu vÒ cho vay dµi h¹n </t>
  </si>
  <si>
    <t xml:space="preserve">      6. Ph¶i thu dµi h¹n kh¸c</t>
  </si>
  <si>
    <t xml:space="preserve">      7. Dù phßng ph¶i thu dµi h¹n khã ®ßi (*)</t>
  </si>
  <si>
    <t xml:space="preserve"> IV. Tµi s¶n dë dang dµi h¹n</t>
  </si>
  <si>
    <t xml:space="preserve">      1. Chi phi s¶n xuÊt kinh doanh dë dang dµi h¹n</t>
  </si>
  <si>
    <t xml:space="preserve">      2. Chi phi x©y dùng c¬ b¶n dë dang </t>
  </si>
  <si>
    <t xml:space="preserve">      3. §Çu t­ vèn gãp vµo ®¬n vÞ kh¸c</t>
  </si>
  <si>
    <t>253</t>
  </si>
  <si>
    <t xml:space="preserve">      4. Dù phßng ®Çu t­ tµi chÝnh dµi h¹n (*)</t>
  </si>
  <si>
    <t>254</t>
  </si>
  <si>
    <t xml:space="preserve">      5. §Çu t­ n¾m gi÷ ®Õn ngµy ®¸o h¹n</t>
  </si>
  <si>
    <t>255</t>
  </si>
  <si>
    <t xml:space="preserve">      3. ThiÕt bÞ , vËt t­, phô tïng thay thÕ dµi h¹n</t>
  </si>
  <si>
    <t xml:space="preserve">      4. Tµi s¶n dµi h¹n kh¸c</t>
  </si>
  <si>
    <t>C. Nî ph¶i tr¶(300)=310+330</t>
  </si>
  <si>
    <t xml:space="preserve">       1. Ph¶i tr¶ cho ng­êi b¸n ng¾n h¹n</t>
  </si>
  <si>
    <t xml:space="preserve">       2. Ng­êi mua tr¶ tiÒn tr­íc ng¾n h¹n</t>
  </si>
  <si>
    <t xml:space="preserve">       3. ThuÕ &amp; c¸c kho¶n ph¶i nép NN</t>
  </si>
  <si>
    <t xml:space="preserve">       4. Ph¶i tr¶ ng­êi lao ®éng</t>
  </si>
  <si>
    <t xml:space="preserve">       5.Chi phÝ ph¶i tr¶ ng¾n h¹n</t>
  </si>
  <si>
    <t xml:space="preserve">       6. Ph¶i tr¶ néi bé ng¾n h¹n</t>
  </si>
  <si>
    <t xml:space="preserve">       7. Ph¶i tr¶ theo tiÕn ®é KH H§ x©y dùng</t>
  </si>
  <si>
    <t xml:space="preserve">       8. Doanh thu ch­a thùc hiÖn ng¾n h¹n</t>
  </si>
  <si>
    <t xml:space="preserve">       9. Ph¶i tr¶ ng¾n h¹n kh¸c</t>
  </si>
  <si>
    <t xml:space="preserve">       10. Vay vµ nî thuª tµi chÝnh ng¾n h¹n</t>
  </si>
  <si>
    <t xml:space="preserve">       11. Dù phßng ph¶i tr¶ ng¾n h¹n</t>
  </si>
  <si>
    <t xml:space="preserve">       12. Quü khen th­ëng , phóc lîi</t>
  </si>
  <si>
    <t xml:space="preserve">       13. Quü b×nh æn gi¸</t>
  </si>
  <si>
    <t xml:space="preserve">       14. Giao dÞch mua b¸n lại tr¸i phiÕu chÝnh phñ</t>
  </si>
  <si>
    <t xml:space="preserve">       1. Ph¶i tr¶  ng­êi b¸n dµi h¹n</t>
  </si>
  <si>
    <t xml:space="preserve">       2. Ng­êi mua tr¶ tiÒn tr­íc dµi h¹n</t>
  </si>
  <si>
    <t xml:space="preserve">       3. Chi phÝ ph¶i tr¶ dµi h¹n</t>
  </si>
  <si>
    <t xml:space="preserve">       4. Ph¶i tr¶ néi bé vÒ vèn kinh doanh</t>
  </si>
  <si>
    <t xml:space="preserve">       5. Ph¶i tr¶ néi bé dµi h¹n</t>
  </si>
  <si>
    <t xml:space="preserve">       6. Doanh thu ch­a thùc hiÖn dµi h¹n</t>
  </si>
  <si>
    <t xml:space="preserve">       7. Ph¶i tr¶ dµi h¹n kh¸c</t>
  </si>
  <si>
    <t xml:space="preserve">       8. Vay vµ nî thuª tµi chÝnh dµi h¹n</t>
  </si>
  <si>
    <t xml:space="preserve">       9. Tr¸i phiÕu chuyÓn ®æi</t>
  </si>
  <si>
    <t xml:space="preserve">       10. Cæ phiÕu ­u ®·i </t>
  </si>
  <si>
    <t xml:space="preserve">       11. ThuÕ thu nhhËp ho·n l¹i ph¶i tr¶</t>
  </si>
  <si>
    <t xml:space="preserve">       12. Dù phßng ph¶i tr¶ dµi h¹n</t>
  </si>
  <si>
    <t xml:space="preserve">       13. Quü ph¸t triÓn khoa häc c«ng nghÖ </t>
  </si>
  <si>
    <t>D. Vèn chñ së h÷u(400)=410+430</t>
  </si>
  <si>
    <t xml:space="preserve"> I. Vèn  chñ së h÷u</t>
  </si>
  <si>
    <t xml:space="preserve">      1. Vèn gãp cña chñ së h÷u</t>
  </si>
  <si>
    <t xml:space="preserve">       - Cæ phiÕu phæ th«ng cã quyÒn biÓu quyÕt</t>
  </si>
  <si>
    <t>411a</t>
  </si>
  <si>
    <t xml:space="preserve">       - Cæ phiÕu ­u ®·i</t>
  </si>
  <si>
    <t>411b</t>
  </si>
  <si>
    <t xml:space="preserve">      3. QuyÒn chän chuyÓn ®æi tr¸i phiÕu</t>
  </si>
  <si>
    <t xml:space="preserve">      4. Vèn kh¸c cña chñ së h÷u</t>
  </si>
  <si>
    <t xml:space="preserve">      5. Cæ phiÕu quü(*)</t>
  </si>
  <si>
    <t xml:space="preserve">      6. Chªnh lÖch ®¸nh gi¸ l¹i tµi s¶n</t>
  </si>
  <si>
    <t xml:space="preserve">      7. Chªnh lÖch tû gi¸ hèi ®o¸i</t>
  </si>
  <si>
    <t xml:space="preserve">      8. Quü ®Çu t­ ph¸t triÓn</t>
  </si>
  <si>
    <t xml:space="preserve">      9. Quü hç trî s¾p xÕp doanh nghiÖp</t>
  </si>
  <si>
    <t xml:space="preserve">      10. Quü kh¸c thuéc vèn chñ së h÷u</t>
  </si>
  <si>
    <t xml:space="preserve">      11. Lîi nhuËn sau thuÕ ch­a ph©n phèi</t>
  </si>
  <si>
    <t xml:space="preserve">            -  LNST ch­a ph©n phèi luü kÕ ®Õn cuèi kú tr­íc</t>
  </si>
  <si>
    <t>421a</t>
  </si>
  <si>
    <t xml:space="preserve">            -  LNST ch­a ph©n phèi kú nµy</t>
  </si>
  <si>
    <t>421b</t>
  </si>
  <si>
    <t xml:space="preserve">      12. Nguån vèn ®Çu t­ XDCB</t>
  </si>
  <si>
    <t xml:space="preserve"> II. Nguån kinh  phÝ vµ quü kh¸c</t>
  </si>
  <si>
    <t>3a</t>
  </si>
  <si>
    <t>3b</t>
  </si>
  <si>
    <t>MÉu sè B01-DN</t>
  </si>
  <si>
    <t>Sè 16 ®­êng Ng« QuyÒn - H¶i phßng</t>
  </si>
  <si>
    <t>(Ban hµnh theo TTsè 200/2014/TT-BTC ngµy 22/12/2014 cña Bé Tµi ChÝnh)</t>
  </si>
  <si>
    <t>QuÝ 1 N¨m 2015</t>
  </si>
  <si>
    <t>(T¹i ngµy 31/03/2015)</t>
  </si>
  <si>
    <t xml:space="preserve">  LËp ngµy         th¸ng          n¨m 2015</t>
  </si>
  <si>
    <t>I. ®Æc ®iÓm ho¹t ®éng cña doanh nghiÖp</t>
  </si>
  <si>
    <t>200</t>
  </si>
  <si>
    <t>210</t>
  </si>
  <si>
    <t>211</t>
  </si>
  <si>
    <t xml:space="preserve">chØ tiªu </t>
  </si>
  <si>
    <t xml:space="preserve">m· sè </t>
  </si>
  <si>
    <t>132</t>
  </si>
  <si>
    <t>133</t>
  </si>
  <si>
    <t>134</t>
  </si>
  <si>
    <t xml:space="preserve"> IV. Hµng tån kho</t>
  </si>
  <si>
    <t>140</t>
  </si>
  <si>
    <t>141</t>
  </si>
  <si>
    <t>149</t>
  </si>
  <si>
    <t>150</t>
  </si>
  <si>
    <t>151</t>
  </si>
  <si>
    <t>Hµng tån kho</t>
  </si>
  <si>
    <t>Chi phÝ s¶n xuÊt kinh doanh dë dang</t>
  </si>
  <si>
    <t>Hµng göi ®i b¸n</t>
  </si>
  <si>
    <t xml:space="preserve">      2. ThÆng d­ vèn cæ phÇn</t>
  </si>
  <si>
    <t>ThuÕ thu nhËp ho·n l¹i ph¶i tr¶</t>
  </si>
  <si>
    <t>Vèn ®Çu t­ cña chñ së h÷u</t>
  </si>
  <si>
    <t>ThÆng d­ vèn cæ phÇn</t>
  </si>
  <si>
    <t>01</t>
  </si>
  <si>
    <t>Doanh thu ch­a thùc hiÖn</t>
  </si>
  <si>
    <t>theo ph­¬ng ph¸p vèn chñ</t>
  </si>
  <si>
    <t>Tæng céng tµi s¶n (270 = 100 + 200)</t>
  </si>
  <si>
    <t>270</t>
  </si>
  <si>
    <t>Tên đơn vị</t>
  </si>
  <si>
    <t>A</t>
  </si>
  <si>
    <t>C</t>
  </si>
  <si>
    <t>PHẦN I: NGẮN HAN</t>
  </si>
  <si>
    <t>Công ty xăng dầu Phú Thọ</t>
  </si>
  <si>
    <t>Công ty CP hoá dầu Petrolimex</t>
  </si>
  <si>
    <t>Công ty XD B12-Cảng dầu B12</t>
  </si>
  <si>
    <t>Công ty XD Thanh hoá</t>
  </si>
  <si>
    <t>Công ty XD Bắc Sơn(Hà Bắc)</t>
  </si>
  <si>
    <t>Chi nhánh xăng dầu bắc Ninh</t>
  </si>
  <si>
    <t>Tập đoàn xăng dầu Việt Nam</t>
  </si>
  <si>
    <t>Công ty LD hoá chất PTN</t>
  </si>
  <si>
    <t>Công ty XD khu vực 3</t>
  </si>
  <si>
    <t>Công ty CP vận tải xăng dầu VIPCO</t>
  </si>
  <si>
    <t>Công ty TNHH MTV VIPCO Hạ long</t>
  </si>
  <si>
    <t>PHẦN II: DÀI HẠN</t>
  </si>
  <si>
    <t>PHAN I: NGAN HAN</t>
  </si>
  <si>
    <t>Công ty XD khu vực 1</t>
  </si>
  <si>
    <t>Tổng kho xăng dầu Đức Giang</t>
  </si>
  <si>
    <t>Công ty TNHH gas Petrolimex HP</t>
  </si>
  <si>
    <t>Công ty XD B12</t>
  </si>
  <si>
    <t>Công ty TNHH MTV VIPCO Đà nẵng</t>
  </si>
  <si>
    <t>PHAN II: DAI HAN</t>
  </si>
  <si>
    <t>CNXDBắc Ninh-CTXD khu vực 1</t>
  </si>
  <si>
    <t>Công ty CP vận tải xăng dầu VIPVO</t>
  </si>
  <si>
    <t>Thông tin các bên liên quan</t>
  </si>
  <si>
    <t>BẢNG CÔNG NỢ PHẢI THU NỘI BỘ TẬP ĐOÀN XD</t>
  </si>
  <si>
    <t xml:space="preserve"> Quý 1  Năm 2015</t>
  </si>
  <si>
    <t>Cuối kỳ</t>
  </si>
  <si>
    <t>Đầu kỳ</t>
  </si>
  <si>
    <t xml:space="preserve">  CÔNG NỢ PHẢI TRẢ NỘI BỘ TẬP ĐOÀN XD</t>
  </si>
  <si>
    <t>Quý 1 năm 2015</t>
  </si>
  <si>
    <t>CT CP VTXD đường thuỷ PETROLIMEX</t>
  </si>
  <si>
    <t>BÁO CÁO TIÊU THỤ NỘI BỘ TẬP ĐOÀN XD</t>
  </si>
  <si>
    <t>1 - Ngắn hạn</t>
  </si>
  <si>
    <t>Doanh thu Q1/2015</t>
  </si>
  <si>
    <t>Doanh thu Q1/204</t>
  </si>
  <si>
    <t>Công ty  PTSHP bán cho:</t>
  </si>
  <si>
    <t xml:space="preserve">Công ty  PTSHP mua </t>
  </si>
  <si>
    <t>CN BH PJTACO HP</t>
  </si>
  <si>
    <t>Công ty XD Nghệ An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</si>
</sst>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-* #,##0\ _€_-;\-* #,##0\ _€_-;_-* &quot;-&quot;\ _€_-;_-@_-"/>
    <numFmt numFmtId="166" formatCode="_-&quot;€&quot;\ * #,##0_-;_-&quot;€&quot;\ * #,##0\-;_-&quot;€&quot;\ * &quot;-&quot;_-;_-@_-"/>
    <numFmt numFmtId="167" formatCode="_-* #,##0_-;_-* #,##0\-;_-* &quot;-&quot;_-;_-@_-"/>
    <numFmt numFmtId="168" formatCode="_-&quot;€&quot;\ * #,##0.00_-;_-&quot;€&quot;\ * #,##0.00\-;_-&quot;€&quot;\ * &quot;-&quot;??_-;_-@_-"/>
    <numFmt numFmtId="169" formatCode="_-* #,##0.00_-;_-* #,##0.00\-;_-* &quot;-&quot;??_-;_-@_-"/>
    <numFmt numFmtId="170" formatCode="#,##0;[Red]#,##0"/>
    <numFmt numFmtId="171" formatCode="_(* #,##0_);_(* \(#,##0\);_(* &quot;-&quot;??_);_(@_)"/>
    <numFmt numFmtId="172" formatCode="_ * #,##0.00_ ;_ * \-#,##0.00_ ;_ * &quot;-&quot;??_ ;_ @_ "/>
    <numFmt numFmtId="173" formatCode="_ * #,##0_ ;_ * \-#,##0_ ;_ * &quot;-&quot;??_ ;_ @_ "/>
    <numFmt numFmtId="174" formatCode="_._.* \(#,##0\)_%;_._.* #,##0_)_%;_._.* 0_)_%;_._.@_)_%"/>
    <numFmt numFmtId="175" formatCode="_-* #,##0\ _€_-;\-* #,##0\ _€_-;_-* &quot;-&quot;??\ _€_-;_-@_-"/>
    <numFmt numFmtId="176" formatCode="_(* #,##0.000_);_(* \(#,##0.000\);_(* &quot;-&quot;??_);_(@_)"/>
    <numFmt numFmtId="177" formatCode="_(* #,##0.0_);_(* \(#,##0.0\);_(* &quot;-&quot;??_);_(@_)"/>
    <numFmt numFmtId="178" formatCode="_(* #,##0_);[Red]_(* \(#,##0\);_(* &quot; &quot;??_);_(@_)"/>
    <numFmt numFmtId="179" formatCode="#,##0.0"/>
    <numFmt numFmtId="180" formatCode="#,##0_);\(#,##0\);&quot;-&quot;??_)"/>
    <numFmt numFmtId="181" formatCode="_(* #,##0.00_);_(* \(#,##0.00\);_(* &quot;-&quot;??_);_(@_)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0.000"/>
    <numFmt numFmtId="186" formatCode="0.000%"/>
    <numFmt numFmtId="187" formatCode="_(* #,##0_);_(* \(#,##0\);_(* &quot; &quot;??_);_(@_)"/>
    <numFmt numFmtId="188" formatCode="#,##0.000;[Red]#,##0.000"/>
    <numFmt numFmtId="189" formatCode="#,##0\ &quot;?&quot;;\-#,##0\ &quot;?&quot;"/>
    <numFmt numFmtId="190" formatCode="#,##0\ &quot;?&quot;;[Red]\-#,##0\ &quot;?&quot;"/>
    <numFmt numFmtId="191" formatCode="#,##0.00\ &quot;?&quot;;\-#,##0.00\ &quot;?&quot;"/>
    <numFmt numFmtId="192" formatCode="#,##0.00\ &quot;?&quot;;[Red]\-#,##0.00\ &quot;?&quot;"/>
    <numFmt numFmtId="193" formatCode="_-* #,##0\ &quot;?&quot;_-;\-* #,##0\ &quot;?&quot;_-;_-* &quot;-&quot;\ &quot;?&quot;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.00\ _?_-;\-* #,##0.00\ _?_-;_-* &quot;-&quot;??\ _?_-;_-@_-"/>
    <numFmt numFmtId="197" formatCode="0.0"/>
  </numFmts>
  <fonts count="84">
    <font>
      <sz val="11"/>
      <name val=".VnTime"/>
      <family val="0"/>
    </font>
    <font>
      <sz val="14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sz val="9"/>
      <name val=".VnTimeH"/>
      <family val="2"/>
    </font>
    <font>
      <sz val="11"/>
      <name val=".VnTimeH"/>
      <family val="2"/>
    </font>
    <font>
      <sz val="10"/>
      <name val=".VnTimeH"/>
      <family val="2"/>
    </font>
    <font>
      <b/>
      <i/>
      <sz val="12"/>
      <name val=".VnTime"/>
      <family val="2"/>
    </font>
    <font>
      <b/>
      <i/>
      <sz val="14"/>
      <name val=".VnTime"/>
      <family val="2"/>
    </font>
    <font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b/>
      <sz val="14"/>
      <name val=".VnTimeH"/>
      <family val="2"/>
    </font>
    <font>
      <b/>
      <sz val="9"/>
      <name val=".VnTimeH"/>
      <family val="2"/>
    </font>
    <font>
      <sz val="9"/>
      <name val=".VnTime"/>
      <family val="2"/>
    </font>
    <font>
      <i/>
      <sz val="14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b/>
      <sz val="11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i/>
      <sz val="10"/>
      <name val=".VnTime"/>
      <family val="2"/>
    </font>
    <font>
      <sz val="12"/>
      <name val=".VnUniverseH"/>
      <family val="2"/>
    </font>
    <font>
      <sz val="9"/>
      <name val=".VnHelvetInsH"/>
      <family val="2"/>
    </font>
    <font>
      <b/>
      <i/>
      <sz val="9"/>
      <name val=".VnTimeH"/>
      <family val="2"/>
    </font>
    <font>
      <b/>
      <sz val="16"/>
      <name val=".VnTimeH"/>
      <family val="2"/>
    </font>
    <font>
      <b/>
      <sz val="9"/>
      <color indexed="8"/>
      <name val=".VnTimeH"/>
      <family val="2"/>
    </font>
    <font>
      <sz val="9"/>
      <name val="vnskua"/>
      <family val="2"/>
    </font>
    <font>
      <sz val="8"/>
      <name val=".VnTime"/>
      <family val="2"/>
    </font>
    <font>
      <b/>
      <sz val="10"/>
      <name val="vnskua"/>
      <family val="2"/>
    </font>
    <font>
      <i/>
      <sz val="12"/>
      <name val=".VnTime"/>
      <family val="2"/>
    </font>
    <font>
      <b/>
      <sz val="8"/>
      <color indexed="8"/>
      <name val=".VnTimeH"/>
      <family val="2"/>
    </font>
    <font>
      <i/>
      <sz val="11"/>
      <name val=".VnTime"/>
      <family val="2"/>
    </font>
    <font>
      <u val="single"/>
      <sz val="11"/>
      <color indexed="12"/>
      <name val=".VnTime"/>
      <family val="2"/>
    </font>
    <font>
      <u val="single"/>
      <sz val="11"/>
      <color indexed="36"/>
      <name val=".VnTime"/>
      <family val="2"/>
    </font>
    <font>
      <b/>
      <sz val="8"/>
      <name val=".VnTimeH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sz val="10"/>
      <name val="Arial"/>
      <family val="2"/>
    </font>
    <font>
      <i/>
      <sz val="9"/>
      <name val=".VnTime"/>
      <family val="2"/>
    </font>
    <font>
      <b/>
      <i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.VnSouthernH"/>
      <family val="2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8"/>
      <name val="Arial"/>
      <family val="0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sz val="11"/>
      <color indexed="8"/>
      <name val=".VnTime"/>
      <family val="2"/>
    </font>
    <font>
      <b/>
      <sz val="14"/>
      <name val=".VnTime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1"/>
    </font>
    <font>
      <sz val="14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37" fillId="0" borderId="0" applyFill="0" applyBorder="0" applyProtection="0">
      <alignment horizontal="center"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39" fillId="0" borderId="0" applyFont="0" applyFill="0" applyBorder="0" applyAlignment="0" applyProtection="0"/>
    <xf numFmtId="174" fontId="38" fillId="0" borderId="0" applyFill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7" fillId="0" borderId="0" applyFill="0" applyAlignment="0" applyProtection="0"/>
    <xf numFmtId="0" fontId="34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11" xfId="0" applyBorder="1" applyAlignment="1" quotePrefix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3" fontId="17" fillId="0" borderId="15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3" fontId="22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27" fillId="0" borderId="18" xfId="0" applyNumberFormat="1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27" fillId="0" borderId="13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1" fillId="0" borderId="16" xfId="0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3" fontId="17" fillId="0" borderId="16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3" fontId="5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1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30" fillId="0" borderId="12" xfId="66" applyNumberFormat="1" applyFont="1" applyBorder="1">
      <alignment/>
      <protection/>
    </xf>
    <xf numFmtId="0" fontId="0" fillId="0" borderId="0" xfId="0" applyFont="1" applyAlignment="1">
      <alignment/>
    </xf>
    <xf numFmtId="4" fontId="17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2" fillId="0" borderId="11" xfId="0" applyNumberFormat="1" applyFont="1" applyBorder="1" applyAlignment="1">
      <alignment/>
    </xf>
    <xf numFmtId="3" fontId="30" fillId="0" borderId="19" xfId="66" applyNumberFormat="1" applyFont="1" applyBorder="1">
      <alignment/>
      <protection/>
    </xf>
    <xf numFmtId="0" fontId="19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17" fillId="0" borderId="14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165" fontId="27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4" fontId="0" fillId="0" borderId="12" xfId="0" applyNumberFormat="1" applyFont="1" applyBorder="1" applyAlignment="1" quotePrefix="1">
      <alignment horizontal="center"/>
    </xf>
    <xf numFmtId="3" fontId="17" fillId="0" borderId="1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3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3" fontId="9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5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1" fillId="0" borderId="20" xfId="0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/>
    </xf>
    <xf numFmtId="0" fontId="1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60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60" fillId="0" borderId="11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3" fontId="17" fillId="0" borderId="10" xfId="65" applyNumberFormat="1" applyFont="1" applyBorder="1">
      <alignment/>
      <protection/>
    </xf>
    <xf numFmtId="3" fontId="17" fillId="0" borderId="11" xfId="65" applyNumberFormat="1" applyFont="1" applyBorder="1">
      <alignment/>
      <protection/>
    </xf>
    <xf numFmtId="3" fontId="9" fillId="0" borderId="11" xfId="65" applyNumberFormat="1" applyFont="1" applyBorder="1">
      <alignment/>
      <protection/>
    </xf>
    <xf numFmtId="3" fontId="17" fillId="0" borderId="13" xfId="65" applyNumberFormat="1" applyFont="1" applyBorder="1">
      <alignment/>
      <protection/>
    </xf>
    <xf numFmtId="3" fontId="0" fillId="0" borderId="0" xfId="0" applyNumberFormat="1" applyFont="1" applyFill="1" applyAlignment="1">
      <alignment/>
    </xf>
    <xf numFmtId="3" fontId="9" fillId="0" borderId="16" xfId="65" applyNumberFormat="1" applyFont="1" applyBorder="1">
      <alignment/>
      <protection/>
    </xf>
    <xf numFmtId="4" fontId="17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7" fillId="0" borderId="0" xfId="65" applyNumberFormat="1" applyFont="1" applyBorder="1">
      <alignment/>
      <protection/>
    </xf>
    <xf numFmtId="0" fontId="8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0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60" fillId="0" borderId="14" xfId="0" applyNumberFormat="1" applyFont="1" applyBorder="1" applyAlignment="1">
      <alignment/>
    </xf>
    <xf numFmtId="0" fontId="1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9" fillId="0" borderId="16" xfId="0" applyNumberFormat="1" applyFont="1" applyBorder="1" applyAlignment="1" quotePrefix="1">
      <alignment horizontal="center"/>
    </xf>
    <xf numFmtId="3" fontId="17" fillId="0" borderId="16" xfId="42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4" fontId="32" fillId="0" borderId="18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 quotePrefix="1">
      <alignment horizontal="center"/>
    </xf>
    <xf numFmtId="4" fontId="9" fillId="0" borderId="11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3" fontId="17" fillId="0" borderId="12" xfId="0" applyNumberFormat="1" applyFont="1" applyBorder="1" applyAlignment="1">
      <alignment horizontal="center"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1" fillId="0" borderId="2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63" fillId="0" borderId="15" xfId="69" applyFont="1" applyFill="1" applyBorder="1">
      <alignment/>
      <protection/>
    </xf>
    <xf numFmtId="0" fontId="62" fillId="0" borderId="10" xfId="0" applyFont="1" applyBorder="1" applyAlignment="1">
      <alignment horizontal="right"/>
    </xf>
    <xf numFmtId="187" fontId="64" fillId="0" borderId="11" xfId="69" applyNumberFormat="1" applyFont="1" applyFill="1" applyBorder="1">
      <alignment/>
      <protection/>
    </xf>
    <xf numFmtId="0" fontId="62" fillId="0" borderId="11" xfId="0" applyFont="1" applyBorder="1" applyAlignment="1">
      <alignment horizontal="center"/>
    </xf>
    <xf numFmtId="187" fontId="63" fillId="0" borderId="11" xfId="69" applyNumberFormat="1" applyFont="1" applyFill="1" applyBorder="1">
      <alignment/>
      <protection/>
    </xf>
    <xf numFmtId="0" fontId="63" fillId="0" borderId="11" xfId="69" applyFont="1" applyFill="1" applyBorder="1">
      <alignment/>
      <protection/>
    </xf>
    <xf numFmtId="3" fontId="2" fillId="0" borderId="13" xfId="0" applyNumberFormat="1" applyFont="1" applyBorder="1" applyAlignment="1">
      <alignment/>
    </xf>
    <xf numFmtId="0" fontId="39" fillId="0" borderId="0" xfId="67">
      <alignment/>
      <protection/>
    </xf>
    <xf numFmtId="0" fontId="2" fillId="0" borderId="0" xfId="67" applyFont="1" applyAlignment="1">
      <alignment horizontal="center"/>
      <protection/>
    </xf>
    <xf numFmtId="0" fontId="18" fillId="0" borderId="13" xfId="67" applyFont="1" applyBorder="1" applyAlignment="1">
      <alignment horizontal="center" vertical="center"/>
      <protection/>
    </xf>
    <xf numFmtId="0" fontId="36" fillId="0" borderId="13" xfId="67" applyFont="1" applyBorder="1" applyAlignment="1">
      <alignment horizontal="center" vertical="center" wrapText="1"/>
      <protection/>
    </xf>
    <xf numFmtId="0" fontId="36" fillId="0" borderId="11" xfId="67" applyFont="1" applyBorder="1">
      <alignment/>
      <protection/>
    </xf>
    <xf numFmtId="3" fontId="39" fillId="0" borderId="11" xfId="67" applyNumberFormat="1" applyBorder="1">
      <alignment/>
      <protection/>
    </xf>
    <xf numFmtId="0" fontId="9" fillId="0" borderId="11" xfId="67" applyFont="1" applyBorder="1">
      <alignment/>
      <protection/>
    </xf>
    <xf numFmtId="3" fontId="20" fillId="0" borderId="11" xfId="67" applyNumberFormat="1" applyFont="1" applyBorder="1">
      <alignment/>
      <protection/>
    </xf>
    <xf numFmtId="3" fontId="15" fillId="0" borderId="11" xfId="46" applyNumberFormat="1" applyFont="1" applyBorder="1" applyAlignment="1">
      <alignment/>
    </xf>
    <xf numFmtId="3" fontId="15" fillId="0" borderId="11" xfId="67" applyNumberFormat="1" applyFont="1" applyBorder="1">
      <alignment/>
      <protection/>
    </xf>
    <xf numFmtId="3" fontId="39" fillId="0" borderId="0" xfId="67" applyNumberFormat="1">
      <alignment/>
      <protection/>
    </xf>
    <xf numFmtId="0" fontId="39" fillId="0" borderId="12" xfId="67" applyBorder="1">
      <alignment/>
      <protection/>
    </xf>
    <xf numFmtId="3" fontId="15" fillId="0" borderId="12" xfId="67" applyNumberFormat="1" applyFont="1" applyBorder="1">
      <alignment/>
      <protection/>
    </xf>
    <xf numFmtId="171" fontId="39" fillId="0" borderId="0" xfId="46" applyNumberFormat="1" applyFont="1" applyAlignment="1">
      <alignment/>
    </xf>
    <xf numFmtId="0" fontId="9" fillId="0" borderId="0" xfId="67" applyFont="1" applyAlignment="1">
      <alignment horizontal="left"/>
      <protection/>
    </xf>
    <xf numFmtId="0" fontId="9" fillId="0" borderId="0" xfId="67" applyFont="1">
      <alignment/>
      <protection/>
    </xf>
    <xf numFmtId="0" fontId="19" fillId="0" borderId="12" xfId="0" applyFont="1" applyBorder="1" applyAlignment="1">
      <alignment/>
    </xf>
    <xf numFmtId="3" fontId="15" fillId="0" borderId="0" xfId="0" applyNumberFormat="1" applyFont="1" applyAlignment="1">
      <alignment/>
    </xf>
    <xf numFmtId="178" fontId="41" fillId="0" borderId="0" xfId="68" applyNumberFormat="1" applyFont="1">
      <alignment/>
      <protection/>
    </xf>
    <xf numFmtId="178" fontId="9" fillId="0" borderId="0" xfId="68" applyNumberFormat="1" applyFont="1">
      <alignment/>
      <protection/>
    </xf>
    <xf numFmtId="178" fontId="26" fillId="0" borderId="0" xfId="68" applyNumberFormat="1" applyFont="1">
      <alignment/>
      <protection/>
    </xf>
    <xf numFmtId="178" fontId="66" fillId="24" borderId="13" xfId="68" applyNumberFormat="1" applyFont="1" applyFill="1" applyBorder="1" applyAlignment="1">
      <alignment horizontal="center" vertical="center" wrapText="1"/>
      <protection/>
    </xf>
    <xf numFmtId="178" fontId="66" fillId="0" borderId="0" xfId="68" applyNumberFormat="1" applyFont="1" applyAlignment="1">
      <alignment horizontal="center" vertical="center"/>
      <protection/>
    </xf>
    <xf numFmtId="178" fontId="67" fillId="25" borderId="10" xfId="68" applyNumberFormat="1" applyFont="1" applyFill="1" applyBorder="1" applyAlignment="1">
      <alignment horizontal="center" vertical="center"/>
      <protection/>
    </xf>
    <xf numFmtId="178" fontId="17" fillId="0" borderId="0" xfId="68" applyNumberFormat="1" applyFont="1">
      <alignment/>
      <protection/>
    </xf>
    <xf numFmtId="178" fontId="66" fillId="0" borderId="11" xfId="68" applyNumberFormat="1" applyFont="1" applyBorder="1">
      <alignment/>
      <protection/>
    </xf>
    <xf numFmtId="3" fontId="61" fillId="0" borderId="11" xfId="68" applyNumberFormat="1" applyFont="1" applyBorder="1">
      <alignment/>
      <protection/>
    </xf>
    <xf numFmtId="178" fontId="68" fillId="0" borderId="11" xfId="68" applyNumberFormat="1" applyFont="1" applyBorder="1">
      <alignment/>
      <protection/>
    </xf>
    <xf numFmtId="3" fontId="60" fillId="0" borderId="11" xfId="68" applyNumberFormat="1" applyFont="1" applyBorder="1">
      <alignment/>
      <protection/>
    </xf>
    <xf numFmtId="178" fontId="68" fillId="0" borderId="12" xfId="68" applyNumberFormat="1" applyFont="1" applyBorder="1">
      <alignment/>
      <protection/>
    </xf>
    <xf numFmtId="3" fontId="60" fillId="0" borderId="12" xfId="68" applyNumberFormat="1" applyFont="1" applyBorder="1">
      <alignment/>
      <protection/>
    </xf>
    <xf numFmtId="178" fontId="66" fillId="0" borderId="13" xfId="68" applyNumberFormat="1" applyFont="1" applyBorder="1" applyAlignment="1">
      <alignment horizontal="center"/>
      <protection/>
    </xf>
    <xf numFmtId="3" fontId="61" fillId="0" borderId="13" xfId="68" applyNumberFormat="1" applyFont="1" applyBorder="1">
      <alignment/>
      <protection/>
    </xf>
    <xf numFmtId="178" fontId="66" fillId="0" borderId="22" xfId="68" applyNumberFormat="1" applyFont="1" applyBorder="1" applyAlignment="1">
      <alignment horizontal="center"/>
      <protection/>
    </xf>
    <xf numFmtId="3" fontId="61" fillId="0" borderId="22" xfId="68" applyNumberFormat="1" applyFont="1" applyBorder="1">
      <alignment/>
      <protection/>
    </xf>
    <xf numFmtId="178" fontId="9" fillId="0" borderId="0" xfId="68" applyNumberFormat="1" applyFont="1" applyBorder="1">
      <alignment/>
      <protection/>
    </xf>
    <xf numFmtId="0" fontId="3" fillId="0" borderId="0" xfId="0" applyFont="1" applyAlignment="1">
      <alignment horizontal="right"/>
    </xf>
    <xf numFmtId="184" fontId="3" fillId="0" borderId="11" xfId="45" applyFont="1" applyBorder="1" applyAlignment="1">
      <alignment/>
    </xf>
    <xf numFmtId="0" fontId="16" fillId="0" borderId="11" xfId="0" applyFont="1" applyBorder="1" applyAlignment="1">
      <alignment horizontal="right"/>
    </xf>
    <xf numFmtId="0" fontId="31" fillId="0" borderId="11" xfId="0" applyFont="1" applyBorder="1" applyAlignment="1">
      <alignment/>
    </xf>
    <xf numFmtId="3" fontId="40" fillId="0" borderId="0" xfId="0" applyNumberFormat="1" applyFont="1" applyAlignment="1">
      <alignment/>
    </xf>
    <xf numFmtId="3" fontId="22" fillId="0" borderId="16" xfId="0" applyNumberFormat="1" applyFont="1" applyBorder="1" applyAlignment="1">
      <alignment/>
    </xf>
    <xf numFmtId="0" fontId="0" fillId="0" borderId="15" xfId="0" applyFont="1" applyFill="1" applyBorder="1" applyAlignment="1">
      <alignment horizontal="left"/>
    </xf>
    <xf numFmtId="3" fontId="9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7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3" fontId="9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21" fillId="0" borderId="11" xfId="0" applyFont="1" applyBorder="1" applyAlignment="1" quotePrefix="1">
      <alignment horizontal="right"/>
    </xf>
    <xf numFmtId="0" fontId="19" fillId="0" borderId="13" xfId="0" applyFont="1" applyBorder="1" applyAlignment="1">
      <alignment horizontal="left"/>
    </xf>
    <xf numFmtId="9" fontId="9" fillId="0" borderId="11" xfId="72" applyNumberFormat="1" applyFont="1" applyBorder="1" applyAlignment="1">
      <alignment/>
    </xf>
    <xf numFmtId="0" fontId="3" fillId="0" borderId="12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4" fillId="0" borderId="20" xfId="0" applyFont="1" applyBorder="1" applyAlignment="1">
      <alignment horizontal="left"/>
    </xf>
    <xf numFmtId="0" fontId="69" fillId="0" borderId="11" xfId="0" applyFont="1" applyBorder="1" applyAlignment="1">
      <alignment horizontal="right"/>
    </xf>
    <xf numFmtId="0" fontId="33" fillId="0" borderId="16" xfId="0" applyFont="1" applyBorder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22" fillId="0" borderId="16" xfId="0" applyNumberFormat="1" applyFont="1" applyFill="1" applyBorder="1" applyAlignment="1">
      <alignment/>
    </xf>
    <xf numFmtId="0" fontId="39" fillId="0" borderId="0" xfId="63">
      <alignment/>
      <protection/>
    </xf>
    <xf numFmtId="0" fontId="39" fillId="0" borderId="0" xfId="63" applyAlignment="1">
      <alignment horizontal="center"/>
      <protection/>
    </xf>
    <xf numFmtId="0" fontId="72" fillId="0" borderId="0" xfId="63" applyFont="1">
      <alignment/>
      <protection/>
    </xf>
    <xf numFmtId="0" fontId="73" fillId="0" borderId="13" xfId="63" applyNumberFormat="1" applyFont="1" applyFill="1" applyBorder="1" applyAlignment="1" applyProtection="1">
      <alignment horizontal="center" vertical="center" wrapText="1"/>
      <protection/>
    </xf>
    <xf numFmtId="0" fontId="39" fillId="0" borderId="0" xfId="63" applyFont="1" applyFill="1">
      <alignment/>
      <protection/>
    </xf>
    <xf numFmtId="0" fontId="74" fillId="0" borderId="13" xfId="63" applyNumberFormat="1" applyFont="1" applyFill="1" applyBorder="1" applyAlignment="1" applyProtection="1">
      <alignment horizontal="center" vertical="center" wrapText="1"/>
      <protection/>
    </xf>
    <xf numFmtId="0" fontId="74" fillId="0" borderId="15" xfId="63" applyNumberFormat="1" applyFont="1" applyFill="1" applyBorder="1" applyAlignment="1" applyProtection="1">
      <alignment horizontal="center" vertical="center" wrapText="1"/>
      <protection/>
    </xf>
    <xf numFmtId="0" fontId="73" fillId="0" borderId="15" xfId="63" applyNumberFormat="1" applyFont="1" applyFill="1" applyBorder="1" applyAlignment="1" applyProtection="1">
      <alignment horizontal="left" vertical="center" wrapText="1"/>
      <protection/>
    </xf>
    <xf numFmtId="3" fontId="73" fillId="0" borderId="15" xfId="63" applyNumberFormat="1" applyFont="1" applyFill="1" applyBorder="1" applyAlignment="1" applyProtection="1">
      <alignment horizontal="right" vertical="center" wrapText="1"/>
      <protection/>
    </xf>
    <xf numFmtId="0" fontId="74" fillId="0" borderId="11" xfId="63" applyNumberFormat="1" applyFont="1" applyFill="1" applyBorder="1" applyAlignment="1" applyProtection="1">
      <alignment horizontal="center" vertical="center" wrapText="1"/>
      <protection/>
    </xf>
    <xf numFmtId="0" fontId="72" fillId="0" borderId="11" xfId="63" applyFont="1" applyFill="1" applyBorder="1">
      <alignment/>
      <protection/>
    </xf>
    <xf numFmtId="3" fontId="74" fillId="0" borderId="11" xfId="63" applyNumberFormat="1" applyFont="1" applyFill="1" applyBorder="1" applyAlignment="1" applyProtection="1">
      <alignment horizontal="right" vertical="center" wrapText="1"/>
      <protection/>
    </xf>
    <xf numFmtId="0" fontId="72" fillId="0" borderId="11" xfId="63" applyFont="1" applyBorder="1">
      <alignment/>
      <protection/>
    </xf>
    <xf numFmtId="0" fontId="73" fillId="0" borderId="11" xfId="63" applyNumberFormat="1" applyFont="1" applyFill="1" applyBorder="1" applyAlignment="1" applyProtection="1">
      <alignment horizontal="left" vertical="center" wrapText="1"/>
      <protection/>
    </xf>
    <xf numFmtId="0" fontId="74" fillId="0" borderId="12" xfId="63" applyNumberFormat="1" applyFont="1" applyFill="1" applyBorder="1" applyAlignment="1" applyProtection="1">
      <alignment horizontal="center" vertical="center" wrapText="1"/>
      <protection/>
    </xf>
    <xf numFmtId="0" fontId="74" fillId="0" borderId="12" xfId="63" applyNumberFormat="1" applyFont="1" applyFill="1" applyBorder="1" applyAlignment="1" applyProtection="1">
      <alignment horizontal="left" vertical="center" wrapText="1"/>
      <protection/>
    </xf>
    <xf numFmtId="3" fontId="74" fillId="0" borderId="12" xfId="63" applyNumberFormat="1" applyFont="1" applyFill="1" applyBorder="1" applyAlignment="1" applyProtection="1">
      <alignment horizontal="right" vertical="center" wrapText="1"/>
      <protection/>
    </xf>
    <xf numFmtId="3" fontId="72" fillId="0" borderId="0" xfId="63" applyNumberFormat="1" applyFont="1">
      <alignment/>
      <protection/>
    </xf>
    <xf numFmtId="0" fontId="75" fillId="0" borderId="0" xfId="63" applyFont="1" applyAlignment="1">
      <alignment horizontal="center"/>
      <protection/>
    </xf>
    <xf numFmtId="0" fontId="75" fillId="0" borderId="0" xfId="63" applyFont="1" applyAlignment="1">
      <alignment horizontal="left"/>
      <protection/>
    </xf>
    <xf numFmtId="0" fontId="39" fillId="0" borderId="0" xfId="63" applyAlignment="1">
      <alignment/>
      <protection/>
    </xf>
    <xf numFmtId="0" fontId="77" fillId="0" borderId="0" xfId="63" applyFont="1">
      <alignment/>
      <protection/>
    </xf>
    <xf numFmtId="0" fontId="70" fillId="0" borderId="0" xfId="63" applyFont="1">
      <alignment/>
      <protection/>
    </xf>
    <xf numFmtId="0" fontId="78" fillId="0" borderId="13" xfId="63" applyNumberFormat="1" applyFont="1" applyFill="1" applyBorder="1" applyAlignment="1" applyProtection="1">
      <alignment horizontal="center" vertical="center" wrapText="1"/>
      <protection/>
    </xf>
    <xf numFmtId="0" fontId="39" fillId="0" borderId="0" xfId="63" applyFont="1">
      <alignment/>
      <protection/>
    </xf>
    <xf numFmtId="0" fontId="74" fillId="0" borderId="15" xfId="63" applyNumberFormat="1" applyFont="1" applyFill="1" applyBorder="1" applyAlignment="1" applyProtection="1">
      <alignment horizontal="left" vertical="center" wrapText="1"/>
      <protection/>
    </xf>
    <xf numFmtId="0" fontId="79" fillId="0" borderId="11" xfId="63" applyNumberFormat="1" applyFont="1" applyFill="1" applyBorder="1" applyAlignment="1" applyProtection="1">
      <alignment horizontal="center" vertical="center" wrapText="1"/>
      <protection/>
    </xf>
    <xf numFmtId="0" fontId="80" fillId="0" borderId="11" xfId="63" applyFont="1" applyBorder="1">
      <alignment/>
      <protection/>
    </xf>
    <xf numFmtId="0" fontId="76" fillId="0" borderId="0" xfId="63" applyFont="1">
      <alignment/>
      <protection/>
    </xf>
    <xf numFmtId="3" fontId="78" fillId="0" borderId="13" xfId="63" applyNumberFormat="1" applyFont="1" applyFill="1" applyBorder="1" applyAlignment="1" applyProtection="1">
      <alignment horizontal="center" vertical="center" wrapText="1"/>
      <protection/>
    </xf>
    <xf numFmtId="0" fontId="82" fillId="0" borderId="0" xfId="63" applyNumberFormat="1" applyFont="1" applyBorder="1" applyAlignment="1">
      <alignment horizontal="center"/>
      <protection/>
    </xf>
    <xf numFmtId="0" fontId="81" fillId="0" borderId="0" xfId="63" applyNumberFormat="1" applyFont="1" applyFill="1" applyBorder="1" applyAlignment="1" applyProtection="1">
      <alignment horizontal="center" vertical="center" wrapText="1"/>
      <protection/>
    </xf>
    <xf numFmtId="3" fontId="37" fillId="0" borderId="0" xfId="63" applyNumberFormat="1" applyFont="1" applyBorder="1">
      <alignment/>
      <protection/>
    </xf>
    <xf numFmtId="0" fontId="75" fillId="0" borderId="0" xfId="63" applyFont="1" applyAlignment="1">
      <alignment horizontal="right"/>
      <protection/>
    </xf>
    <xf numFmtId="0" fontId="83" fillId="0" borderId="0" xfId="63" applyFont="1" applyAlignment="1">
      <alignment horizontal="left"/>
      <protection/>
    </xf>
    <xf numFmtId="0" fontId="80" fillId="0" borderId="16" xfId="63" applyFont="1" applyBorder="1">
      <alignment/>
      <protection/>
    </xf>
    <xf numFmtId="0" fontId="80" fillId="0" borderId="16" xfId="63" applyFont="1" applyBorder="1">
      <alignment/>
      <protection/>
    </xf>
    <xf numFmtId="3" fontId="74" fillId="0" borderId="16" xfId="63" applyNumberFormat="1" applyFont="1" applyFill="1" applyBorder="1" applyAlignment="1" applyProtection="1">
      <alignment horizontal="right" vertical="center" wrapText="1"/>
      <protection/>
    </xf>
    <xf numFmtId="0" fontId="78" fillId="0" borderId="10" xfId="63" applyNumberFormat="1" applyFont="1" applyFill="1" applyBorder="1" applyAlignment="1" applyProtection="1">
      <alignment horizontal="center" vertical="center" wrapText="1"/>
      <protection/>
    </xf>
    <xf numFmtId="3" fontId="70" fillId="0" borderId="11" xfId="63" applyNumberFormat="1" applyFont="1" applyFill="1" applyBorder="1">
      <alignment/>
      <protection/>
    </xf>
    <xf numFmtId="0" fontId="39" fillId="0" borderId="11" xfId="63" applyNumberFormat="1" applyFont="1" applyBorder="1" applyAlignment="1">
      <alignment horizontal="center"/>
      <protection/>
    </xf>
    <xf numFmtId="0" fontId="39" fillId="0" borderId="11" xfId="63" applyFont="1" applyBorder="1">
      <alignment/>
      <protection/>
    </xf>
    <xf numFmtId="3" fontId="39" fillId="0" borderId="11" xfId="63" applyNumberFormat="1" applyFont="1" applyFill="1" applyBorder="1">
      <alignment/>
      <protection/>
    </xf>
    <xf numFmtId="0" fontId="80" fillId="0" borderId="12" xfId="63" applyNumberFormat="1" applyFont="1" applyBorder="1" applyAlignment="1">
      <alignment horizontal="center"/>
      <protection/>
    </xf>
    <xf numFmtId="0" fontId="80" fillId="0" borderId="12" xfId="63" applyFont="1" applyBorder="1">
      <alignment/>
      <protection/>
    </xf>
    <xf numFmtId="3" fontId="80" fillId="0" borderId="12" xfId="63" applyNumberFormat="1" applyFont="1" applyFill="1" applyBorder="1">
      <alignment/>
      <protection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" fontId="2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" fontId="62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4" fontId="32" fillId="0" borderId="13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Border="1" applyAlignment="1">
      <alignment horizontal="left"/>
    </xf>
    <xf numFmtId="170" fontId="2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3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3" fontId="31" fillId="0" borderId="2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1" fillId="0" borderId="20" xfId="67" applyFont="1" applyBorder="1" applyAlignment="1">
      <alignment horizontal="center"/>
      <protection/>
    </xf>
    <xf numFmtId="0" fontId="9" fillId="0" borderId="22" xfId="67" applyFont="1" applyBorder="1" applyAlignment="1">
      <alignment horizontal="left"/>
      <protection/>
    </xf>
    <xf numFmtId="0" fontId="9" fillId="0" borderId="0" xfId="67" applyFont="1" applyAlignment="1">
      <alignment horizontal="left"/>
      <protection/>
    </xf>
    <xf numFmtId="0" fontId="13" fillId="0" borderId="0" xfId="67" applyFont="1" applyAlignment="1">
      <alignment horizontal="center"/>
      <protection/>
    </xf>
    <xf numFmtId="0" fontId="19" fillId="0" borderId="0" xfId="67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20" fillId="0" borderId="16" xfId="0" applyNumberFormat="1" applyFont="1" applyBorder="1" applyAlignment="1">
      <alignment wrapText="1"/>
    </xf>
    <xf numFmtId="3" fontId="0" fillId="0" borderId="15" xfId="0" applyNumberFormat="1" applyBorder="1" applyAlignment="1">
      <alignment wrapText="1"/>
    </xf>
    <xf numFmtId="3" fontId="20" fillId="0" borderId="16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178" fontId="41" fillId="0" borderId="0" xfId="68" applyNumberFormat="1" applyFont="1">
      <alignment/>
      <protection/>
    </xf>
    <xf numFmtId="178" fontId="9" fillId="0" borderId="0" xfId="68" applyNumberFormat="1" applyFont="1" applyAlignment="1">
      <alignment horizontal="center" vertical="center"/>
      <protection/>
    </xf>
    <xf numFmtId="178" fontId="26" fillId="0" borderId="0" xfId="68" applyNumberFormat="1" applyFont="1" applyAlignment="1">
      <alignment horizontal="center" vertical="center"/>
      <protection/>
    </xf>
    <xf numFmtId="0" fontId="71" fillId="0" borderId="0" xfId="63" applyFont="1" applyAlignment="1">
      <alignment horizontal="center"/>
      <protection/>
    </xf>
    <xf numFmtId="0" fontId="39" fillId="0" borderId="0" xfId="63" applyAlignment="1">
      <alignment horizontal="center"/>
      <protection/>
    </xf>
    <xf numFmtId="0" fontId="39" fillId="0" borderId="0" xfId="63" applyFont="1" applyAlignment="1">
      <alignment horizontal="center"/>
      <protection/>
    </xf>
    <xf numFmtId="0" fontId="73" fillId="0" borderId="18" xfId="63" applyNumberFormat="1" applyFont="1" applyFill="1" applyBorder="1" applyAlignment="1" applyProtection="1">
      <alignment horizontal="center" vertical="center" wrapText="1"/>
      <protection/>
    </xf>
    <xf numFmtId="0" fontId="73" fillId="0" borderId="14" xfId="63" applyNumberFormat="1" applyFont="1" applyFill="1" applyBorder="1" applyAlignment="1" applyProtection="1">
      <alignment horizontal="center" vertical="center" wrapText="1"/>
      <protection/>
    </xf>
    <xf numFmtId="0" fontId="73" fillId="0" borderId="17" xfId="63" applyNumberFormat="1" applyFont="1" applyFill="1" applyBorder="1" applyAlignment="1" applyProtection="1">
      <alignment horizontal="center" vertical="center" wrapText="1"/>
      <protection/>
    </xf>
    <xf numFmtId="0" fontId="59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omma" xfId="42"/>
    <cellStyle name="Comma [0]" xfId="43"/>
    <cellStyle name="Comma 2" xfId="44"/>
    <cellStyle name="Comma_BCQT2015.K" xfId="45"/>
    <cellStyle name="Comma_TSCD 2015" xfId="46"/>
    <cellStyle name="CR Comma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 No Underline" xfId="58"/>
    <cellStyle name="Hyperlink" xfId="59"/>
    <cellStyle name="Input" xfId="60"/>
    <cellStyle name="Linked Cell" xfId="61"/>
    <cellStyle name="Neutral" xfId="62"/>
    <cellStyle name="Normal 2" xfId="63"/>
    <cellStyle name="Normal 2 7" xfId="64"/>
    <cellStyle name="Normal_BCDKTTHOP_BCQT2015.K" xfId="65"/>
    <cellStyle name="Normal_KQSXKDLLO" xfId="66"/>
    <cellStyle name="Normal_TSCD 2015" xfId="67"/>
    <cellStyle name="Normal_vacom1" xfId="68"/>
    <cellStyle name="Normal_XDCB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9" sqref="C19"/>
    </sheetView>
  </sheetViews>
  <sheetFormatPr defaultColWidth="8.796875" defaultRowHeight="14.25"/>
  <cols>
    <col min="1" max="1" width="42.8984375" style="175" customWidth="1"/>
    <col min="2" max="2" width="7.69921875" style="189" customWidth="1"/>
    <col min="3" max="3" width="7.69921875" style="190" customWidth="1"/>
    <col min="4" max="4" width="13.5" style="175" customWidth="1"/>
    <col min="5" max="5" width="13.3984375" style="175" customWidth="1"/>
    <col min="6" max="6" width="5.3984375" style="175" customWidth="1"/>
    <col min="7" max="7" width="6.8984375" style="175" customWidth="1"/>
    <col min="8" max="16384" width="9" style="175" customWidth="1"/>
  </cols>
  <sheetData>
    <row r="1" spans="1:5" ht="18">
      <c r="A1" s="172" t="s">
        <v>106</v>
      </c>
      <c r="B1" s="173"/>
      <c r="C1" s="347" t="s">
        <v>708</v>
      </c>
      <c r="D1" s="347"/>
      <c r="E1" s="347"/>
    </row>
    <row r="2" spans="1:5" ht="17.25" customHeight="1">
      <c r="A2" s="175" t="s">
        <v>709</v>
      </c>
      <c r="C2" s="352" t="s">
        <v>710</v>
      </c>
      <c r="D2" s="352"/>
      <c r="E2" s="352"/>
    </row>
    <row r="3" spans="1:5" ht="22.5" customHeight="1">
      <c r="A3" s="172"/>
      <c r="C3" s="352"/>
      <c r="D3" s="352"/>
      <c r="E3" s="352"/>
    </row>
    <row r="4" spans="1:5" ht="20.25" customHeight="1">
      <c r="A4" s="348" t="s">
        <v>347</v>
      </c>
      <c r="B4" s="348"/>
      <c r="C4" s="348"/>
      <c r="D4" s="348"/>
      <c r="E4" s="348"/>
    </row>
    <row r="5" spans="1:5" ht="15.75">
      <c r="A5" s="347" t="s">
        <v>711</v>
      </c>
      <c r="B5" s="347"/>
      <c r="C5" s="347"/>
      <c r="D5" s="347"/>
      <c r="E5" s="347"/>
    </row>
    <row r="6" spans="1:5" ht="15.75">
      <c r="A6" s="349" t="s">
        <v>712</v>
      </c>
      <c r="B6" s="349"/>
      <c r="C6" s="349"/>
      <c r="D6" s="349"/>
      <c r="E6" s="349"/>
    </row>
    <row r="7" spans="1:4" ht="15.75">
      <c r="A7" s="152"/>
      <c r="B7" s="176"/>
      <c r="D7" s="153" t="s">
        <v>344</v>
      </c>
    </row>
    <row r="8" spans="1:5" ht="15" customHeight="1">
      <c r="A8" s="345" t="s">
        <v>272</v>
      </c>
      <c r="B8" s="343" t="s">
        <v>273</v>
      </c>
      <c r="C8" s="345" t="s">
        <v>242</v>
      </c>
      <c r="D8" s="345" t="s">
        <v>541</v>
      </c>
      <c r="E8" s="345" t="s">
        <v>118</v>
      </c>
    </row>
    <row r="9" spans="1:5" s="177" customFormat="1" ht="14.25" customHeight="1">
      <c r="A9" s="346"/>
      <c r="B9" s="344"/>
      <c r="C9" s="346"/>
      <c r="D9" s="346"/>
      <c r="E9" s="346"/>
    </row>
    <row r="10" spans="1:5" ht="12.75" customHeight="1">
      <c r="A10" s="154" t="s">
        <v>109</v>
      </c>
      <c r="B10" s="155" t="s">
        <v>189</v>
      </c>
      <c r="C10" s="165"/>
      <c r="D10" s="178">
        <v>72135573723</v>
      </c>
      <c r="E10" s="178">
        <v>87573853335</v>
      </c>
    </row>
    <row r="11" spans="1:5" ht="12.75" customHeight="1">
      <c r="A11" s="156" t="s">
        <v>110</v>
      </c>
      <c r="B11" s="157" t="s">
        <v>190</v>
      </c>
      <c r="C11" s="166">
        <v>1</v>
      </c>
      <c r="D11" s="179">
        <v>5020678446</v>
      </c>
      <c r="E11" s="179">
        <v>35095545699</v>
      </c>
    </row>
    <row r="12" spans="1:5" ht="12.75" customHeight="1">
      <c r="A12" s="158" t="s">
        <v>134</v>
      </c>
      <c r="B12" s="159" t="s">
        <v>233</v>
      </c>
      <c r="C12" s="166"/>
      <c r="D12" s="167">
        <v>5020678446</v>
      </c>
      <c r="E12" s="167">
        <v>35095545699</v>
      </c>
    </row>
    <row r="13" spans="1:5" ht="12.75" customHeight="1">
      <c r="A13" s="158" t="s">
        <v>257</v>
      </c>
      <c r="B13" s="159" t="s">
        <v>234</v>
      </c>
      <c r="C13" s="166"/>
      <c r="D13" s="180"/>
      <c r="E13" s="180"/>
    </row>
    <row r="14" spans="1:5" ht="12.75" customHeight="1">
      <c r="A14" s="156" t="s">
        <v>626</v>
      </c>
      <c r="B14" s="157" t="s">
        <v>300</v>
      </c>
      <c r="C14" s="166"/>
      <c r="D14" s="179">
        <v>0</v>
      </c>
      <c r="E14" s="179">
        <v>0</v>
      </c>
    </row>
    <row r="15" spans="1:5" ht="12.75" customHeight="1">
      <c r="A15" s="158" t="s">
        <v>627</v>
      </c>
      <c r="B15" s="159" t="s">
        <v>301</v>
      </c>
      <c r="C15" s="166"/>
      <c r="D15" s="180"/>
      <c r="E15" s="180"/>
    </row>
    <row r="16" spans="1:5" ht="12.75" customHeight="1">
      <c r="A16" s="158" t="s">
        <v>628</v>
      </c>
      <c r="B16" s="159">
        <v>122</v>
      </c>
      <c r="C16" s="166"/>
      <c r="D16" s="180"/>
      <c r="E16" s="180"/>
    </row>
    <row r="17" spans="1:5" ht="12.75" customHeight="1">
      <c r="A17" s="158" t="s">
        <v>629</v>
      </c>
      <c r="B17" s="159">
        <v>123</v>
      </c>
      <c r="C17" s="166"/>
      <c r="D17" s="180"/>
      <c r="E17" s="180"/>
    </row>
    <row r="18" spans="1:5" ht="12.75" customHeight="1">
      <c r="A18" s="156" t="s">
        <v>80</v>
      </c>
      <c r="B18" s="157" t="s">
        <v>187</v>
      </c>
      <c r="C18" s="166"/>
      <c r="D18" s="179">
        <v>23211889194</v>
      </c>
      <c r="E18" s="179">
        <v>31686022605</v>
      </c>
    </row>
    <row r="19" spans="1:5" ht="12.75" customHeight="1">
      <c r="A19" s="158" t="s">
        <v>630</v>
      </c>
      <c r="B19" s="159" t="s">
        <v>188</v>
      </c>
      <c r="C19" s="166" t="s">
        <v>706</v>
      </c>
      <c r="D19" s="167">
        <v>10615381335</v>
      </c>
      <c r="E19" s="169">
        <v>14746649036</v>
      </c>
    </row>
    <row r="20" spans="1:5" ht="12.75" customHeight="1">
      <c r="A20" s="158" t="s">
        <v>631</v>
      </c>
      <c r="B20" s="159" t="s">
        <v>720</v>
      </c>
      <c r="C20" s="166"/>
      <c r="D20" s="167">
        <v>10880216734</v>
      </c>
      <c r="E20" s="169">
        <v>14151216734</v>
      </c>
    </row>
    <row r="21" spans="1:5" ht="12.75" customHeight="1">
      <c r="A21" s="158" t="s">
        <v>81</v>
      </c>
      <c r="B21" s="159" t="s">
        <v>721</v>
      </c>
      <c r="C21" s="166"/>
      <c r="D21" s="167"/>
      <c r="E21" s="167"/>
    </row>
    <row r="22" spans="1:5" ht="12.75" customHeight="1">
      <c r="A22" s="158" t="s">
        <v>21</v>
      </c>
      <c r="B22" s="159" t="s">
        <v>722</v>
      </c>
      <c r="C22" s="166"/>
      <c r="D22" s="167"/>
      <c r="E22" s="167"/>
    </row>
    <row r="23" spans="1:5" ht="12.75" customHeight="1">
      <c r="A23" s="158" t="s">
        <v>632</v>
      </c>
      <c r="B23" s="159">
        <v>135</v>
      </c>
      <c r="C23" s="166"/>
      <c r="D23" s="167"/>
      <c r="E23" s="167"/>
    </row>
    <row r="24" spans="1:5" ht="12.75" customHeight="1">
      <c r="A24" s="158" t="s">
        <v>633</v>
      </c>
      <c r="B24" s="159">
        <v>136</v>
      </c>
      <c r="C24" s="166">
        <v>4</v>
      </c>
      <c r="D24" s="167">
        <v>1716291125</v>
      </c>
      <c r="E24" s="169">
        <v>2788156835</v>
      </c>
    </row>
    <row r="25" spans="1:5" ht="12.75" customHeight="1">
      <c r="A25" s="158" t="s">
        <v>634</v>
      </c>
      <c r="B25" s="159">
        <v>137</v>
      </c>
      <c r="C25" s="166"/>
      <c r="D25" s="167"/>
      <c r="E25" s="167"/>
    </row>
    <row r="26" spans="1:5" ht="12.75" customHeight="1">
      <c r="A26" s="158" t="s">
        <v>635</v>
      </c>
      <c r="B26" s="159">
        <v>139</v>
      </c>
      <c r="C26" s="166"/>
      <c r="D26" s="167"/>
      <c r="E26" s="167"/>
    </row>
    <row r="27" spans="1:5" ht="12.75" customHeight="1">
      <c r="A27" s="156" t="s">
        <v>723</v>
      </c>
      <c r="B27" s="157" t="s">
        <v>724</v>
      </c>
      <c r="C27" s="166"/>
      <c r="D27" s="179">
        <v>39563088764</v>
      </c>
      <c r="E27" s="179">
        <v>19151402118</v>
      </c>
    </row>
    <row r="28" spans="1:5" ht="12.75" customHeight="1">
      <c r="A28" s="158" t="s">
        <v>0</v>
      </c>
      <c r="B28" s="159" t="s">
        <v>725</v>
      </c>
      <c r="C28" s="166">
        <v>7</v>
      </c>
      <c r="D28" s="167">
        <v>39563088764</v>
      </c>
      <c r="E28" s="167">
        <v>19151402118</v>
      </c>
    </row>
    <row r="29" spans="1:5" ht="12.75" customHeight="1">
      <c r="A29" s="158" t="s">
        <v>329</v>
      </c>
      <c r="B29" s="159" t="s">
        <v>726</v>
      </c>
      <c r="C29" s="166"/>
      <c r="D29" s="167"/>
      <c r="E29" s="167"/>
    </row>
    <row r="30" spans="1:5" ht="12.75" customHeight="1">
      <c r="A30" s="156" t="s">
        <v>330</v>
      </c>
      <c r="B30" s="157" t="s">
        <v>727</v>
      </c>
      <c r="C30" s="166"/>
      <c r="D30" s="179">
        <v>4339917319</v>
      </c>
      <c r="E30" s="179">
        <v>1640882913</v>
      </c>
    </row>
    <row r="31" spans="1:5" ht="12.75" customHeight="1">
      <c r="A31" s="158" t="s">
        <v>636</v>
      </c>
      <c r="B31" s="159" t="s">
        <v>728</v>
      </c>
      <c r="C31" s="166"/>
      <c r="D31" s="180"/>
      <c r="E31" s="180"/>
    </row>
    <row r="32" spans="1:5" ht="12.75" customHeight="1">
      <c r="A32" s="158" t="s">
        <v>82</v>
      </c>
      <c r="B32" s="159" t="s">
        <v>27</v>
      </c>
      <c r="C32" s="166"/>
      <c r="D32" s="167">
        <v>1860942183</v>
      </c>
      <c r="E32" s="167">
        <v>0</v>
      </c>
    </row>
    <row r="33" spans="1:5" ht="12.75" customHeight="1">
      <c r="A33" s="158" t="s">
        <v>637</v>
      </c>
      <c r="B33" s="159">
        <v>153</v>
      </c>
      <c r="C33" s="166">
        <v>17</v>
      </c>
      <c r="D33" s="167">
        <v>1517152936</v>
      </c>
      <c r="E33" s="167">
        <v>1343244413</v>
      </c>
    </row>
    <row r="34" spans="1:5" ht="12.75" customHeight="1">
      <c r="A34" s="158" t="s">
        <v>638</v>
      </c>
      <c r="B34" s="159">
        <v>154</v>
      </c>
      <c r="C34" s="166"/>
      <c r="D34" s="167"/>
      <c r="E34" s="167"/>
    </row>
    <row r="35" spans="1:5" ht="12.75" customHeight="1">
      <c r="A35" s="158" t="s">
        <v>83</v>
      </c>
      <c r="B35" s="159">
        <v>155</v>
      </c>
      <c r="C35" s="166">
        <v>14</v>
      </c>
      <c r="D35" s="167">
        <v>961822200</v>
      </c>
      <c r="E35" s="169">
        <v>297638500</v>
      </c>
    </row>
    <row r="36" spans="1:5" ht="12.75" customHeight="1">
      <c r="A36" s="156" t="s">
        <v>73</v>
      </c>
      <c r="B36" s="157" t="s">
        <v>715</v>
      </c>
      <c r="C36" s="166"/>
      <c r="D36" s="179">
        <v>63681665763</v>
      </c>
      <c r="E36" s="179">
        <v>60298976887</v>
      </c>
    </row>
    <row r="37" spans="1:5" ht="12.75" customHeight="1">
      <c r="A37" s="156" t="s">
        <v>297</v>
      </c>
      <c r="B37" s="157" t="s">
        <v>716</v>
      </c>
      <c r="C37" s="166"/>
      <c r="D37" s="179">
        <v>755594701</v>
      </c>
      <c r="E37" s="179">
        <v>746271089</v>
      </c>
    </row>
    <row r="38" spans="1:5" ht="12.75" customHeight="1">
      <c r="A38" s="158" t="s">
        <v>298</v>
      </c>
      <c r="B38" s="159" t="s">
        <v>717</v>
      </c>
      <c r="C38" s="166" t="s">
        <v>707</v>
      </c>
      <c r="D38" s="167">
        <v>235751089</v>
      </c>
      <c r="E38" s="167">
        <v>235751089</v>
      </c>
    </row>
    <row r="39" spans="1:5" ht="12.75" customHeight="1">
      <c r="A39" s="158" t="s">
        <v>639</v>
      </c>
      <c r="B39" s="159">
        <v>212</v>
      </c>
      <c r="C39" s="166"/>
      <c r="D39" s="167">
        <v>510520000</v>
      </c>
      <c r="E39" s="167">
        <v>510520000</v>
      </c>
    </row>
    <row r="40" spans="1:5" ht="12.75" customHeight="1">
      <c r="A40" s="158" t="s">
        <v>640</v>
      </c>
      <c r="B40" s="159">
        <v>213</v>
      </c>
      <c r="C40" s="166"/>
      <c r="D40" s="167"/>
      <c r="E40" s="167"/>
    </row>
    <row r="41" spans="1:5" ht="12.75" customHeight="1">
      <c r="A41" s="158" t="s">
        <v>641</v>
      </c>
      <c r="B41" s="159">
        <v>214</v>
      </c>
      <c r="C41" s="166"/>
      <c r="D41" s="167"/>
      <c r="E41" s="167"/>
    </row>
    <row r="42" spans="1:5" ht="12.75" customHeight="1">
      <c r="A42" s="158" t="s">
        <v>642</v>
      </c>
      <c r="B42" s="159">
        <v>215</v>
      </c>
      <c r="C42" s="166"/>
      <c r="D42" s="167"/>
      <c r="E42" s="167"/>
    </row>
    <row r="43" spans="1:5" ht="12.75" customHeight="1">
      <c r="A43" s="158" t="s">
        <v>643</v>
      </c>
      <c r="B43" s="159">
        <v>216</v>
      </c>
      <c r="C43" s="166">
        <v>4</v>
      </c>
      <c r="D43" s="167">
        <v>183207439</v>
      </c>
      <c r="E43" s="167">
        <v>173883827</v>
      </c>
    </row>
    <row r="44" spans="1:5" ht="12.75" customHeight="1">
      <c r="A44" s="158" t="s">
        <v>644</v>
      </c>
      <c r="B44" s="159" t="s">
        <v>208</v>
      </c>
      <c r="C44" s="166"/>
      <c r="D44" s="167">
        <v>-173883827</v>
      </c>
      <c r="E44" s="167">
        <v>-173883827</v>
      </c>
    </row>
    <row r="45" spans="1:5" ht="12.75" customHeight="1">
      <c r="A45" s="156" t="s">
        <v>299</v>
      </c>
      <c r="B45" s="157" t="s">
        <v>209</v>
      </c>
      <c r="C45" s="166"/>
      <c r="D45" s="179">
        <v>52693135226</v>
      </c>
      <c r="E45" s="179">
        <v>50895835526</v>
      </c>
    </row>
    <row r="46" spans="1:5" ht="12.75" customHeight="1">
      <c r="A46" s="158" t="s">
        <v>247</v>
      </c>
      <c r="B46" s="159" t="s">
        <v>210</v>
      </c>
      <c r="C46" s="166">
        <v>9</v>
      </c>
      <c r="D46" s="179">
        <v>52693135226</v>
      </c>
      <c r="E46" s="179">
        <v>50895835526</v>
      </c>
    </row>
    <row r="47" spans="1:5" ht="12.75" customHeight="1">
      <c r="A47" s="158" t="s">
        <v>248</v>
      </c>
      <c r="B47" s="159" t="s">
        <v>211</v>
      </c>
      <c r="C47" s="166"/>
      <c r="D47" s="167">
        <v>106588331439</v>
      </c>
      <c r="E47" s="167">
        <v>103013815200</v>
      </c>
    </row>
    <row r="48" spans="1:5" ht="12.75" customHeight="1">
      <c r="A48" s="158" t="s">
        <v>316</v>
      </c>
      <c r="B48" s="159" t="s">
        <v>249</v>
      </c>
      <c r="C48" s="166"/>
      <c r="D48" s="167">
        <v>-53895196213</v>
      </c>
      <c r="E48" s="167">
        <v>-52117979674</v>
      </c>
    </row>
    <row r="49" spans="1:5" ht="12.75" customHeight="1">
      <c r="A49" s="158" t="s">
        <v>39</v>
      </c>
      <c r="B49" s="159" t="s">
        <v>40</v>
      </c>
      <c r="C49" s="166"/>
      <c r="D49" s="168">
        <v>0</v>
      </c>
      <c r="E49" s="168">
        <v>0</v>
      </c>
    </row>
    <row r="50" spans="1:5" ht="12.75" customHeight="1">
      <c r="A50" s="158" t="s">
        <v>248</v>
      </c>
      <c r="B50" s="159" t="s">
        <v>41</v>
      </c>
      <c r="C50" s="166"/>
      <c r="D50" s="180"/>
      <c r="E50" s="180"/>
    </row>
    <row r="51" spans="1:5" ht="12.75" customHeight="1">
      <c r="A51" s="158" t="s">
        <v>316</v>
      </c>
      <c r="B51" s="159" t="s">
        <v>42</v>
      </c>
      <c r="C51" s="166"/>
      <c r="D51" s="180"/>
      <c r="E51" s="180"/>
    </row>
    <row r="52" spans="1:5" ht="12.75" customHeight="1">
      <c r="A52" s="158" t="s">
        <v>269</v>
      </c>
      <c r="B52" s="159" t="s">
        <v>270</v>
      </c>
      <c r="C52" s="166"/>
      <c r="D52" s="179">
        <v>0</v>
      </c>
      <c r="E52" s="179">
        <v>0</v>
      </c>
    </row>
    <row r="53" spans="1:5" ht="12.75" customHeight="1">
      <c r="A53" s="158" t="s">
        <v>248</v>
      </c>
      <c r="B53" s="159" t="s">
        <v>212</v>
      </c>
      <c r="C53" s="166"/>
      <c r="D53" s="180"/>
      <c r="E53" s="180"/>
    </row>
    <row r="54" spans="1:5" ht="12.75" customHeight="1">
      <c r="A54" s="158" t="s">
        <v>316</v>
      </c>
      <c r="B54" s="159" t="s">
        <v>35</v>
      </c>
      <c r="C54" s="166"/>
      <c r="D54" s="180"/>
      <c r="E54" s="180"/>
    </row>
    <row r="55" spans="1:5" ht="14.25" customHeight="1">
      <c r="A55" s="156" t="s">
        <v>261</v>
      </c>
      <c r="B55" s="157">
        <v>230</v>
      </c>
      <c r="C55" s="166"/>
      <c r="D55" s="179">
        <v>0</v>
      </c>
      <c r="E55" s="179">
        <v>0</v>
      </c>
    </row>
    <row r="56" spans="1:5" ht="12.75" customHeight="1">
      <c r="A56" s="158" t="s">
        <v>262</v>
      </c>
      <c r="B56" s="159">
        <v>231</v>
      </c>
      <c r="C56" s="166"/>
      <c r="D56" s="180"/>
      <c r="E56" s="180"/>
    </row>
    <row r="57" spans="1:5" ht="12.75" customHeight="1">
      <c r="A57" s="158" t="s">
        <v>263</v>
      </c>
      <c r="B57" s="159">
        <v>232</v>
      </c>
      <c r="C57" s="166"/>
      <c r="D57" s="180"/>
      <c r="E57" s="180"/>
    </row>
    <row r="58" spans="1:5" ht="12.75" customHeight="1">
      <c r="A58" s="156" t="s">
        <v>645</v>
      </c>
      <c r="B58" s="157">
        <v>240</v>
      </c>
      <c r="C58" s="166">
        <v>8</v>
      </c>
      <c r="D58" s="179">
        <v>1424957038</v>
      </c>
      <c r="E58" s="179">
        <v>1184884109</v>
      </c>
    </row>
    <row r="59" spans="1:5" ht="12.75" customHeight="1">
      <c r="A59" s="158" t="s">
        <v>646</v>
      </c>
      <c r="B59" s="159">
        <v>241</v>
      </c>
      <c r="C59" s="166"/>
      <c r="D59" s="167"/>
      <c r="E59" s="167"/>
    </row>
    <row r="60" spans="1:5" ht="12.75" customHeight="1">
      <c r="A60" s="158" t="s">
        <v>647</v>
      </c>
      <c r="B60" s="159">
        <v>242</v>
      </c>
      <c r="C60" s="166"/>
      <c r="D60" s="167">
        <v>1424957038</v>
      </c>
      <c r="E60" s="167">
        <v>1184884109</v>
      </c>
    </row>
    <row r="61" spans="1:5" ht="12.75" customHeight="1">
      <c r="A61" s="156" t="s">
        <v>264</v>
      </c>
      <c r="B61" s="157" t="s">
        <v>29</v>
      </c>
      <c r="C61" s="166"/>
      <c r="D61" s="179">
        <v>0</v>
      </c>
      <c r="E61" s="179">
        <v>0</v>
      </c>
    </row>
    <row r="62" spans="1:5" ht="12.75" customHeight="1">
      <c r="A62" s="158" t="s">
        <v>265</v>
      </c>
      <c r="B62" s="159" t="s">
        <v>266</v>
      </c>
      <c r="C62" s="166"/>
      <c r="D62" s="167">
        <v>0</v>
      </c>
      <c r="E62" s="167">
        <v>0</v>
      </c>
    </row>
    <row r="63" spans="1:5" ht="12.75" customHeight="1">
      <c r="A63" s="158" t="s">
        <v>267</v>
      </c>
      <c r="B63" s="159" t="s">
        <v>268</v>
      </c>
      <c r="C63" s="166"/>
      <c r="D63" s="167">
        <v>0</v>
      </c>
      <c r="E63" s="167">
        <v>0</v>
      </c>
    </row>
    <row r="64" spans="1:5" ht="12.75" customHeight="1">
      <c r="A64" s="158" t="s">
        <v>648</v>
      </c>
      <c r="B64" s="159" t="s">
        <v>649</v>
      </c>
      <c r="C64" s="166"/>
      <c r="D64" s="167">
        <v>0</v>
      </c>
      <c r="E64" s="167">
        <v>0</v>
      </c>
    </row>
    <row r="65" spans="1:5" ht="12.75" customHeight="1">
      <c r="A65" s="158" t="s">
        <v>650</v>
      </c>
      <c r="B65" s="159" t="s">
        <v>651</v>
      </c>
      <c r="C65" s="166"/>
      <c r="D65" s="167">
        <v>0</v>
      </c>
      <c r="E65" s="167">
        <v>0</v>
      </c>
    </row>
    <row r="66" spans="1:5" ht="12.75" customHeight="1">
      <c r="A66" s="158" t="s">
        <v>652</v>
      </c>
      <c r="B66" s="159" t="s">
        <v>653</v>
      </c>
      <c r="C66" s="166"/>
      <c r="D66" s="167">
        <v>0</v>
      </c>
      <c r="E66" s="167">
        <v>0</v>
      </c>
    </row>
    <row r="67" spans="1:5" ht="12.75" customHeight="1">
      <c r="A67" s="156" t="s">
        <v>543</v>
      </c>
      <c r="B67" s="157" t="s">
        <v>544</v>
      </c>
      <c r="C67" s="166"/>
      <c r="D67" s="179">
        <v>8807978798</v>
      </c>
      <c r="E67" s="179">
        <v>7471986163</v>
      </c>
    </row>
    <row r="68" spans="1:5" ht="12.75" customHeight="1">
      <c r="A68" s="158" t="s">
        <v>545</v>
      </c>
      <c r="B68" s="159" t="s">
        <v>546</v>
      </c>
      <c r="C68" s="166">
        <v>13</v>
      </c>
      <c r="D68" s="167">
        <v>8559780409</v>
      </c>
      <c r="E68" s="167">
        <v>7249800813</v>
      </c>
    </row>
    <row r="69" spans="1:5" ht="12.75" customHeight="1">
      <c r="A69" s="158" t="s">
        <v>37</v>
      </c>
      <c r="B69" s="159" t="s">
        <v>38</v>
      </c>
      <c r="C69" s="166"/>
      <c r="D69" s="167">
        <v>237698389</v>
      </c>
      <c r="E69" s="167">
        <v>211685350</v>
      </c>
    </row>
    <row r="70" spans="1:5" ht="12.75" customHeight="1">
      <c r="A70" s="158" t="s">
        <v>654</v>
      </c>
      <c r="B70" s="159">
        <v>263</v>
      </c>
      <c r="C70" s="166"/>
      <c r="D70" s="167"/>
      <c r="E70" s="167"/>
    </row>
    <row r="71" spans="1:5" ht="12.75" customHeight="1">
      <c r="A71" s="160" t="s">
        <v>655</v>
      </c>
      <c r="B71" s="161" t="s">
        <v>207</v>
      </c>
      <c r="C71" s="170">
        <v>4</v>
      </c>
      <c r="D71" s="167">
        <v>10500000</v>
      </c>
      <c r="E71" s="169">
        <v>10500000</v>
      </c>
    </row>
    <row r="72" spans="1:5" ht="12.75" customHeight="1">
      <c r="A72" s="156" t="s">
        <v>345</v>
      </c>
      <c r="B72" s="193">
        <v>269</v>
      </c>
      <c r="C72" s="194"/>
      <c r="D72" s="195"/>
      <c r="E72" s="195"/>
    </row>
    <row r="73" spans="1:5" ht="12.75" customHeight="1">
      <c r="A73" s="162" t="s">
        <v>739</v>
      </c>
      <c r="B73" s="163" t="s">
        <v>740</v>
      </c>
      <c r="C73" s="171"/>
      <c r="D73" s="181">
        <v>135817239486</v>
      </c>
      <c r="E73" s="181">
        <v>147872830222</v>
      </c>
    </row>
    <row r="74" spans="1:5" ht="12.75" customHeight="1">
      <c r="A74" s="156" t="s">
        <v>656</v>
      </c>
      <c r="B74" s="157" t="s">
        <v>31</v>
      </c>
      <c r="C74" s="166"/>
      <c r="D74" s="179">
        <v>52460157383</v>
      </c>
      <c r="E74" s="179">
        <v>65081576832</v>
      </c>
    </row>
    <row r="75" spans="1:5" ht="12.75" customHeight="1">
      <c r="A75" s="156" t="s">
        <v>32</v>
      </c>
      <c r="B75" s="157" t="s">
        <v>33</v>
      </c>
      <c r="C75" s="166"/>
      <c r="D75" s="179">
        <v>42001023672</v>
      </c>
      <c r="E75" s="179">
        <v>46322443121</v>
      </c>
    </row>
    <row r="76" spans="1:5" ht="12.75" customHeight="1">
      <c r="A76" s="158" t="s">
        <v>657</v>
      </c>
      <c r="B76" s="159">
        <v>311</v>
      </c>
      <c r="C76" s="166">
        <v>16</v>
      </c>
      <c r="D76" s="167">
        <v>20229044865</v>
      </c>
      <c r="E76" s="169">
        <v>27797674655</v>
      </c>
    </row>
    <row r="77" spans="1:5" ht="12.75" customHeight="1">
      <c r="A77" s="158" t="s">
        <v>658</v>
      </c>
      <c r="B77" s="159">
        <v>312</v>
      </c>
      <c r="C77" s="166"/>
      <c r="D77" s="167">
        <v>10313919827</v>
      </c>
      <c r="E77" s="169">
        <v>6513166036</v>
      </c>
    </row>
    <row r="78" spans="1:5" ht="12.75" customHeight="1">
      <c r="A78" s="158" t="s">
        <v>659</v>
      </c>
      <c r="B78" s="159">
        <v>313</v>
      </c>
      <c r="C78" s="166">
        <v>17</v>
      </c>
      <c r="D78" s="167">
        <v>115606593</v>
      </c>
      <c r="E78" s="167">
        <v>182393672</v>
      </c>
    </row>
    <row r="79" spans="1:5" ht="12.75" customHeight="1">
      <c r="A79" s="158" t="s">
        <v>660</v>
      </c>
      <c r="B79" s="159">
        <v>314</v>
      </c>
      <c r="C79" s="166"/>
      <c r="D79" s="167">
        <v>2938601665</v>
      </c>
      <c r="E79" s="167">
        <v>3633265689</v>
      </c>
    </row>
    <row r="80" spans="1:5" ht="12.75" customHeight="1">
      <c r="A80" s="158" t="s">
        <v>661</v>
      </c>
      <c r="B80" s="159">
        <v>315</v>
      </c>
      <c r="C80" s="166">
        <v>18</v>
      </c>
      <c r="D80" s="167">
        <v>176445096</v>
      </c>
      <c r="E80" s="167">
        <v>0</v>
      </c>
    </row>
    <row r="81" spans="1:5" ht="12.75" customHeight="1">
      <c r="A81" s="158" t="s">
        <v>662</v>
      </c>
      <c r="B81" s="159">
        <v>316</v>
      </c>
      <c r="C81" s="166"/>
      <c r="D81" s="167"/>
      <c r="E81" s="167"/>
    </row>
    <row r="82" spans="1:5" ht="12.75" customHeight="1">
      <c r="A82" s="158" t="s">
        <v>663</v>
      </c>
      <c r="B82" s="159">
        <v>317</v>
      </c>
      <c r="C82" s="166"/>
      <c r="D82" s="167"/>
      <c r="E82" s="167"/>
    </row>
    <row r="83" spans="1:5" ht="12.75" customHeight="1">
      <c r="A83" s="158" t="s">
        <v>664</v>
      </c>
      <c r="B83" s="159">
        <v>318</v>
      </c>
      <c r="C83" s="166"/>
      <c r="D83" s="167"/>
      <c r="E83" s="167"/>
    </row>
    <row r="84" spans="1:5" ht="12.75" customHeight="1">
      <c r="A84" s="158" t="s">
        <v>665</v>
      </c>
      <c r="B84" s="159">
        <v>319</v>
      </c>
      <c r="C84" s="166">
        <v>19</v>
      </c>
      <c r="D84" s="167">
        <v>8170681927</v>
      </c>
      <c r="E84" s="167">
        <v>7860653370</v>
      </c>
    </row>
    <row r="85" spans="1:5" ht="12.75" customHeight="1">
      <c r="A85" s="158" t="s">
        <v>666</v>
      </c>
      <c r="B85" s="159">
        <v>320</v>
      </c>
      <c r="C85" s="166">
        <v>15</v>
      </c>
      <c r="D85" s="167"/>
      <c r="E85" s="167"/>
    </row>
    <row r="86" spans="1:5" ht="12.75" customHeight="1">
      <c r="A86" s="158" t="s">
        <v>667</v>
      </c>
      <c r="B86" s="159">
        <v>321</v>
      </c>
      <c r="C86" s="166"/>
      <c r="D86" s="167"/>
      <c r="E86" s="167"/>
    </row>
    <row r="87" spans="1:5" ht="12.75" customHeight="1">
      <c r="A87" s="158" t="s">
        <v>668</v>
      </c>
      <c r="B87" s="159">
        <v>322</v>
      </c>
      <c r="C87" s="166"/>
      <c r="D87" s="167">
        <v>56723699</v>
      </c>
      <c r="E87" s="167">
        <v>335289699</v>
      </c>
    </row>
    <row r="88" spans="1:5" ht="12.75" customHeight="1">
      <c r="A88" s="158" t="s">
        <v>669</v>
      </c>
      <c r="B88" s="159">
        <v>323</v>
      </c>
      <c r="C88" s="166"/>
      <c r="D88" s="167"/>
      <c r="E88" s="167"/>
    </row>
    <row r="89" spans="1:5" ht="12.75" customHeight="1">
      <c r="A89" s="158" t="s">
        <v>670</v>
      </c>
      <c r="B89" s="159">
        <v>324</v>
      </c>
      <c r="C89" s="166"/>
      <c r="D89" s="167"/>
      <c r="E89" s="167"/>
    </row>
    <row r="90" spans="1:5" ht="12.75" customHeight="1">
      <c r="A90" s="156" t="s">
        <v>315</v>
      </c>
      <c r="B90" s="157">
        <v>330</v>
      </c>
      <c r="C90" s="166"/>
      <c r="D90" s="179">
        <v>10459133711</v>
      </c>
      <c r="E90" s="179">
        <v>18759133711</v>
      </c>
    </row>
    <row r="91" spans="1:5" ht="12.75" customHeight="1">
      <c r="A91" s="158" t="s">
        <v>671</v>
      </c>
      <c r="B91" s="159">
        <v>331</v>
      </c>
      <c r="C91" s="166">
        <v>16</v>
      </c>
      <c r="D91" s="167">
        <v>9500000</v>
      </c>
      <c r="E91" s="169">
        <v>9500000</v>
      </c>
    </row>
    <row r="92" spans="1:5" ht="12.75" customHeight="1">
      <c r="A92" s="158" t="s">
        <v>672</v>
      </c>
      <c r="B92" s="159">
        <v>332</v>
      </c>
      <c r="C92" s="166"/>
      <c r="D92" s="167">
        <v>10097094810</v>
      </c>
      <c r="E92" s="169">
        <v>10097094810</v>
      </c>
    </row>
    <row r="93" spans="1:5" ht="12.75" customHeight="1">
      <c r="A93" s="158" t="s">
        <v>673</v>
      </c>
      <c r="B93" s="159">
        <v>333</v>
      </c>
      <c r="C93" s="166"/>
      <c r="D93" s="167"/>
      <c r="E93" s="167"/>
    </row>
    <row r="94" spans="1:5" ht="12.75" customHeight="1">
      <c r="A94" s="158" t="s">
        <v>674</v>
      </c>
      <c r="B94" s="159">
        <v>334</v>
      </c>
      <c r="C94" s="166"/>
      <c r="D94" s="167"/>
      <c r="E94" s="167"/>
    </row>
    <row r="95" spans="1:5" ht="12.75" customHeight="1">
      <c r="A95" s="158" t="s">
        <v>675</v>
      </c>
      <c r="B95" s="159">
        <v>335</v>
      </c>
      <c r="C95" s="166"/>
      <c r="D95" s="167"/>
      <c r="E95" s="167"/>
    </row>
    <row r="96" spans="1:5" ht="12.75" customHeight="1">
      <c r="A96" s="158" t="s">
        <v>676</v>
      </c>
      <c r="B96" s="159">
        <v>336</v>
      </c>
      <c r="C96" s="166"/>
      <c r="D96" s="167"/>
      <c r="E96" s="167"/>
    </row>
    <row r="97" spans="1:5" ht="12.75" customHeight="1">
      <c r="A97" s="158" t="s">
        <v>677</v>
      </c>
      <c r="B97" s="159">
        <v>337</v>
      </c>
      <c r="C97" s="166">
        <v>19</v>
      </c>
      <c r="D97" s="167">
        <v>352538901</v>
      </c>
      <c r="E97" s="167">
        <v>352538901</v>
      </c>
    </row>
    <row r="98" spans="1:5" ht="12.75" customHeight="1">
      <c r="A98" s="158" t="s">
        <v>678</v>
      </c>
      <c r="B98" s="159">
        <v>338</v>
      </c>
      <c r="C98" s="166"/>
      <c r="D98" s="180"/>
      <c r="E98" s="180">
        <v>8300000000</v>
      </c>
    </row>
    <row r="99" spans="1:5" ht="12.75" customHeight="1">
      <c r="A99" s="158" t="s">
        <v>679</v>
      </c>
      <c r="B99" s="159">
        <v>339</v>
      </c>
      <c r="C99" s="166"/>
      <c r="D99" s="180"/>
      <c r="E99" s="180"/>
    </row>
    <row r="100" spans="1:5" ht="12.75" customHeight="1">
      <c r="A100" s="158" t="s">
        <v>680</v>
      </c>
      <c r="B100" s="159">
        <v>340</v>
      </c>
      <c r="C100" s="166"/>
      <c r="D100" s="180"/>
      <c r="E100" s="180"/>
    </row>
    <row r="101" spans="1:5" ht="12.75" customHeight="1">
      <c r="A101" s="158" t="s">
        <v>681</v>
      </c>
      <c r="B101" s="159">
        <v>341</v>
      </c>
      <c r="C101" s="166"/>
      <c r="D101" s="180"/>
      <c r="E101" s="180"/>
    </row>
    <row r="102" spans="1:5" ht="12.75" customHeight="1">
      <c r="A102" s="158" t="s">
        <v>682</v>
      </c>
      <c r="B102" s="159">
        <v>342</v>
      </c>
      <c r="C102" s="166"/>
      <c r="D102" s="180"/>
      <c r="E102" s="180"/>
    </row>
    <row r="103" spans="1:5" ht="12.75" customHeight="1">
      <c r="A103" s="158" t="s">
        <v>683</v>
      </c>
      <c r="B103" s="159">
        <v>343</v>
      </c>
      <c r="C103" s="166"/>
      <c r="D103" s="180"/>
      <c r="E103" s="180"/>
    </row>
    <row r="104" spans="1:5" ht="12.75" customHeight="1">
      <c r="A104" s="156" t="s">
        <v>684</v>
      </c>
      <c r="B104" s="157" t="s">
        <v>218</v>
      </c>
      <c r="C104" s="166"/>
      <c r="D104" s="179">
        <v>83357082103</v>
      </c>
      <c r="E104" s="179">
        <v>82791253390</v>
      </c>
    </row>
    <row r="105" spans="1:5" ht="12.75" customHeight="1">
      <c r="A105" s="156" t="s">
        <v>685</v>
      </c>
      <c r="B105" s="157" t="s">
        <v>219</v>
      </c>
      <c r="C105" s="166">
        <v>25</v>
      </c>
      <c r="D105" s="179">
        <v>83357082103</v>
      </c>
      <c r="E105" s="179">
        <v>82791253390</v>
      </c>
    </row>
    <row r="106" spans="1:5" ht="12.75" customHeight="1">
      <c r="A106" s="158" t="s">
        <v>686</v>
      </c>
      <c r="B106" s="159" t="s">
        <v>220</v>
      </c>
      <c r="C106" s="166"/>
      <c r="D106" s="167">
        <v>55680000000</v>
      </c>
      <c r="E106" s="167">
        <v>55680000000</v>
      </c>
    </row>
    <row r="107" spans="1:5" ht="12.75" customHeight="1">
      <c r="A107" s="158" t="s">
        <v>687</v>
      </c>
      <c r="B107" s="164" t="s">
        <v>688</v>
      </c>
      <c r="C107" s="166"/>
      <c r="D107" s="167"/>
      <c r="E107" s="167"/>
    </row>
    <row r="108" spans="1:5" ht="12.75" customHeight="1">
      <c r="A108" s="158" t="s">
        <v>689</v>
      </c>
      <c r="B108" s="164" t="s">
        <v>690</v>
      </c>
      <c r="C108" s="166"/>
      <c r="D108" s="167"/>
      <c r="E108" s="167"/>
    </row>
    <row r="109" spans="1:5" ht="12.75" customHeight="1">
      <c r="A109" s="158" t="s">
        <v>732</v>
      </c>
      <c r="B109" s="159" t="s">
        <v>221</v>
      </c>
      <c r="C109" s="166"/>
      <c r="D109" s="167">
        <v>6024502460</v>
      </c>
      <c r="E109" s="167">
        <v>6024502460</v>
      </c>
    </row>
    <row r="110" spans="1:5" ht="12.75" customHeight="1">
      <c r="A110" s="158" t="s">
        <v>691</v>
      </c>
      <c r="B110" s="159" t="s">
        <v>222</v>
      </c>
      <c r="C110" s="166"/>
      <c r="D110" s="167"/>
      <c r="E110" s="167"/>
    </row>
    <row r="111" spans="1:5" ht="12.75" customHeight="1">
      <c r="A111" s="158" t="s">
        <v>692</v>
      </c>
      <c r="B111" s="159" t="s">
        <v>223</v>
      </c>
      <c r="C111" s="166"/>
      <c r="D111" s="167"/>
      <c r="E111" s="167"/>
    </row>
    <row r="112" spans="1:5" ht="12.75" customHeight="1">
      <c r="A112" s="158" t="s">
        <v>693</v>
      </c>
      <c r="B112" s="159" t="s">
        <v>224</v>
      </c>
      <c r="C112" s="166"/>
      <c r="D112" s="167"/>
      <c r="E112" s="167"/>
    </row>
    <row r="113" spans="1:5" ht="12.75" customHeight="1">
      <c r="A113" s="158" t="s">
        <v>694</v>
      </c>
      <c r="B113" s="159" t="s">
        <v>570</v>
      </c>
      <c r="C113" s="166"/>
      <c r="D113" s="167"/>
      <c r="E113" s="167"/>
    </row>
    <row r="114" spans="1:5" ht="12.75" customHeight="1">
      <c r="A114" s="158" t="s">
        <v>695</v>
      </c>
      <c r="B114" s="159" t="s">
        <v>225</v>
      </c>
      <c r="C114" s="166"/>
      <c r="D114" s="167"/>
      <c r="E114" s="167"/>
    </row>
    <row r="115" spans="1:5" ht="12.75" customHeight="1">
      <c r="A115" s="158" t="s">
        <v>696</v>
      </c>
      <c r="B115" s="159" t="s">
        <v>14</v>
      </c>
      <c r="C115" s="166"/>
      <c r="D115" s="167">
        <v>18697189166</v>
      </c>
      <c r="E115" s="167">
        <v>18697189166</v>
      </c>
    </row>
    <row r="116" spans="1:5" ht="12.75" customHeight="1">
      <c r="A116" s="158" t="s">
        <v>697</v>
      </c>
      <c r="B116" s="159" t="s">
        <v>226</v>
      </c>
      <c r="C116" s="166"/>
      <c r="D116" s="167"/>
      <c r="E116" s="167"/>
    </row>
    <row r="117" spans="1:5" ht="12.75" customHeight="1">
      <c r="A117" s="158" t="s">
        <v>698</v>
      </c>
      <c r="B117" s="159" t="s">
        <v>227</v>
      </c>
      <c r="C117" s="166"/>
      <c r="D117" s="167"/>
      <c r="E117" s="167"/>
    </row>
    <row r="118" spans="1:5" ht="12.75" customHeight="1">
      <c r="A118" s="158" t="s">
        <v>699</v>
      </c>
      <c r="B118" s="159" t="s">
        <v>332</v>
      </c>
      <c r="C118" s="166"/>
      <c r="D118" s="167"/>
      <c r="E118" s="167"/>
    </row>
    <row r="119" spans="1:5" ht="12.75" customHeight="1">
      <c r="A119" s="158" t="s">
        <v>700</v>
      </c>
      <c r="B119" s="164" t="s">
        <v>701</v>
      </c>
      <c r="C119" s="166"/>
      <c r="D119" s="167">
        <v>2342251874</v>
      </c>
      <c r="E119" s="167">
        <v>-1027096310</v>
      </c>
    </row>
    <row r="120" spans="1:5" ht="12.75" customHeight="1">
      <c r="A120" s="158" t="s">
        <v>702</v>
      </c>
      <c r="B120" s="164" t="s">
        <v>703</v>
      </c>
      <c r="C120" s="166"/>
      <c r="D120" s="167">
        <v>613138603</v>
      </c>
      <c r="E120" s="167">
        <v>3416658074</v>
      </c>
    </row>
    <row r="121" spans="1:5" ht="12.75" customHeight="1">
      <c r="A121" s="158" t="s">
        <v>704</v>
      </c>
      <c r="B121" s="159">
        <v>422</v>
      </c>
      <c r="C121" s="166"/>
      <c r="D121" s="167"/>
      <c r="E121" s="167"/>
    </row>
    <row r="122" spans="1:5" ht="12.75" customHeight="1">
      <c r="A122" s="156" t="s">
        <v>346</v>
      </c>
      <c r="B122" s="196">
        <v>429</v>
      </c>
      <c r="C122" s="166"/>
      <c r="D122" s="167"/>
      <c r="E122" s="167"/>
    </row>
    <row r="123" spans="1:5" ht="12.75" customHeight="1">
      <c r="A123" s="156" t="s">
        <v>705</v>
      </c>
      <c r="B123" s="157">
        <v>430</v>
      </c>
      <c r="C123" s="166"/>
      <c r="D123" s="179">
        <v>0</v>
      </c>
      <c r="E123" s="179">
        <v>0</v>
      </c>
    </row>
    <row r="124" spans="1:5" ht="12.75" customHeight="1">
      <c r="A124" s="158" t="s">
        <v>168</v>
      </c>
      <c r="B124" s="159">
        <v>431</v>
      </c>
      <c r="C124" s="166"/>
      <c r="D124" s="180"/>
      <c r="E124" s="180"/>
    </row>
    <row r="125" spans="1:5" ht="12.75" customHeight="1">
      <c r="A125" s="160" t="s">
        <v>169</v>
      </c>
      <c r="B125" s="161">
        <v>432</v>
      </c>
      <c r="C125" s="170"/>
      <c r="D125" s="183"/>
      <c r="E125" s="183"/>
    </row>
    <row r="126" spans="1:7" ht="12.75" customHeight="1">
      <c r="A126" s="162" t="s">
        <v>241</v>
      </c>
      <c r="B126" s="163">
        <v>440</v>
      </c>
      <c r="C126" s="171"/>
      <c r="D126" s="181">
        <f>+D104+D74</f>
        <v>135817239486</v>
      </c>
      <c r="E126" s="181">
        <f>+E104+E74</f>
        <v>147872830222</v>
      </c>
      <c r="F126" s="182">
        <f>+D126-D73</f>
        <v>0</v>
      </c>
      <c r="G126" s="182">
        <f>+E126-E73</f>
        <v>0</v>
      </c>
    </row>
    <row r="127" spans="1:6" ht="12.75" customHeight="1">
      <c r="A127" s="184"/>
      <c r="B127" s="185"/>
      <c r="C127" s="186"/>
      <c r="D127" s="187"/>
      <c r="E127" s="182"/>
      <c r="F127" s="182"/>
    </row>
    <row r="128" spans="1:5" ht="15">
      <c r="A128"/>
      <c r="C128" s="350" t="s">
        <v>713</v>
      </c>
      <c r="D128" s="350"/>
      <c r="E128" s="350"/>
    </row>
    <row r="129" spans="1:5" ht="18">
      <c r="A129" s="351" t="s">
        <v>119</v>
      </c>
      <c r="B129" s="351"/>
      <c r="C129" s="351"/>
      <c r="D129" s="351"/>
      <c r="E129" s="351"/>
    </row>
    <row r="130" spans="1:4" ht="17.25" customHeight="1">
      <c r="A130" s="174"/>
      <c r="B130" s="173"/>
      <c r="C130" s="174"/>
      <c r="D130" s="174"/>
    </row>
    <row r="131" spans="1:4" ht="17.25" customHeight="1">
      <c r="A131" s="174"/>
      <c r="B131" s="173"/>
      <c r="C131" s="174"/>
      <c r="D131" s="174"/>
    </row>
    <row r="132" spans="1:4" ht="17.25" customHeight="1">
      <c r="A132" s="174"/>
      <c r="B132" s="173"/>
      <c r="C132" s="174"/>
      <c r="D132" s="174"/>
    </row>
    <row r="133" spans="1:4" ht="17.25" customHeight="1">
      <c r="A133" s="174"/>
      <c r="B133" s="173"/>
      <c r="C133" s="174"/>
      <c r="D133" s="174"/>
    </row>
    <row r="134" spans="1:4" ht="18">
      <c r="A134" s="188" t="s">
        <v>120</v>
      </c>
      <c r="B134" s="173"/>
      <c r="C134" s="174"/>
      <c r="D134" s="191"/>
    </row>
    <row r="135" spans="1:4" ht="18">
      <c r="A135" s="174"/>
      <c r="B135" s="173"/>
      <c r="C135" s="174"/>
      <c r="D135" s="174"/>
    </row>
    <row r="136" spans="1:4" ht="18">
      <c r="A136" s="174"/>
      <c r="B136" s="173"/>
      <c r="C136" s="174"/>
      <c r="D136" s="174"/>
    </row>
    <row r="137" spans="1:4" ht="18">
      <c r="A137" s="174"/>
      <c r="B137" s="173"/>
      <c r="C137" s="174"/>
      <c r="D137" s="174"/>
    </row>
  </sheetData>
  <sheetProtection/>
  <mergeCells count="12">
    <mergeCell ref="C128:E128"/>
    <mergeCell ref="A129:E129"/>
    <mergeCell ref="C2:E3"/>
    <mergeCell ref="C8:C9"/>
    <mergeCell ref="D8:D9"/>
    <mergeCell ref="A8:A9"/>
    <mergeCell ref="B8:B9"/>
    <mergeCell ref="E8:E9"/>
    <mergeCell ref="C1:E1"/>
    <mergeCell ref="A4:E4"/>
    <mergeCell ref="A5:E5"/>
    <mergeCell ref="A6:E6"/>
  </mergeCells>
  <printOptions horizontalCentered="1"/>
  <pageMargins left="0.75" right="0.5905511811023623" top="0.74" bottom="0.55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pane xSplit="1" ySplit="8" topLeftCell="D9" activePane="bottomRight" state="frozen"/>
      <selection pane="topLeft" activeCell="B1" sqref="A1:G14"/>
      <selection pane="topRight" activeCell="B1" sqref="A1:G14"/>
      <selection pane="bottomLeft" activeCell="B1" sqref="A1:G14"/>
      <selection pane="bottomRight" activeCell="A1" sqref="A1:G26"/>
    </sheetView>
  </sheetViews>
  <sheetFormatPr defaultColWidth="8" defaultRowHeight="14.25"/>
  <cols>
    <col min="1" max="1" width="33.69921875" style="251" customWidth="1"/>
    <col min="2" max="7" width="15" style="251" customWidth="1"/>
    <col min="8" max="8" width="16.59765625" style="251" customWidth="1"/>
    <col min="9" max="9" width="11.09765625" style="251" customWidth="1"/>
    <col min="10" max="10" width="10.59765625" style="251" customWidth="1"/>
    <col min="11" max="11" width="11.19921875" style="251" customWidth="1"/>
    <col min="12" max="12" width="8" style="251" customWidth="1"/>
    <col min="13" max="13" width="11.19921875" style="251" customWidth="1"/>
    <col min="14" max="16384" width="8" style="251" customWidth="1"/>
  </cols>
  <sheetData>
    <row r="1" spans="1:7" ht="12.75">
      <c r="A1" s="400"/>
      <c r="B1" s="400"/>
      <c r="C1" s="400"/>
      <c r="D1" s="400"/>
      <c r="E1" s="400"/>
      <c r="F1" s="400"/>
      <c r="G1" s="400"/>
    </row>
    <row r="2" spans="1:7" ht="12.75">
      <c r="A2" s="250"/>
      <c r="B2" s="250"/>
      <c r="C2" s="250"/>
      <c r="D2" s="250"/>
      <c r="E2" s="250"/>
      <c r="F2" s="250"/>
      <c r="G2" s="250"/>
    </row>
    <row r="3" spans="1:7" s="252" customFormat="1" ht="21.75">
      <c r="A3" s="402" t="s">
        <v>433</v>
      </c>
      <c r="B3" s="402"/>
      <c r="C3" s="402"/>
      <c r="D3" s="402"/>
      <c r="E3" s="402"/>
      <c r="F3" s="402"/>
      <c r="G3" s="402"/>
    </row>
    <row r="4" spans="1:7" ht="12.75">
      <c r="A4" s="401" t="s">
        <v>434</v>
      </c>
      <c r="B4" s="401"/>
      <c r="C4" s="401"/>
      <c r="D4" s="401"/>
      <c r="E4" s="401"/>
      <c r="F4" s="401"/>
      <c r="G4" s="401"/>
    </row>
    <row r="7" spans="1:7" s="254" customFormat="1" ht="34.5" customHeight="1">
      <c r="A7" s="253" t="s">
        <v>272</v>
      </c>
      <c r="B7" s="253" t="s">
        <v>435</v>
      </c>
      <c r="C7" s="253" t="s">
        <v>436</v>
      </c>
      <c r="D7" s="253" t="s">
        <v>437</v>
      </c>
      <c r="E7" s="253" t="s">
        <v>438</v>
      </c>
      <c r="F7" s="253" t="s">
        <v>439</v>
      </c>
      <c r="G7" s="253" t="s">
        <v>440</v>
      </c>
    </row>
    <row r="8" spans="1:7" s="256" customFormat="1" ht="12.75">
      <c r="A8" s="255"/>
      <c r="B8" s="255"/>
      <c r="C8" s="255"/>
      <c r="D8" s="255"/>
      <c r="E8" s="255"/>
      <c r="F8" s="255"/>
      <c r="G8" s="255"/>
    </row>
    <row r="9" spans="1:8" ht="17.25" customHeight="1">
      <c r="A9" s="257" t="s">
        <v>441</v>
      </c>
      <c r="B9" s="258">
        <f aca="true" t="shared" si="0" ref="B9:G9">SUM(B10:B19)</f>
        <v>182393672</v>
      </c>
      <c r="C9" s="258">
        <f t="shared" si="0"/>
        <v>1343244413</v>
      </c>
      <c r="D9" s="258">
        <f t="shared" si="0"/>
        <v>657884551</v>
      </c>
      <c r="E9" s="258">
        <f t="shared" si="0"/>
        <v>898580153</v>
      </c>
      <c r="F9" s="258">
        <f t="shared" si="0"/>
        <v>115606593</v>
      </c>
      <c r="G9" s="258">
        <f t="shared" si="0"/>
        <v>1517152936</v>
      </c>
      <c r="H9" s="251">
        <f>+G9-1517152936</f>
        <v>0</v>
      </c>
    </row>
    <row r="10" spans="1:7" ht="17.25" customHeight="1">
      <c r="A10" s="259" t="s">
        <v>278</v>
      </c>
      <c r="B10" s="260">
        <v>176477198</v>
      </c>
      <c r="C10" s="260">
        <v>273209062</v>
      </c>
      <c r="D10" s="260">
        <f>463771662+107147232</f>
        <v>570918894</v>
      </c>
      <c r="E10" s="260">
        <f>767018400+46832004</f>
        <v>813850404</v>
      </c>
      <c r="F10" s="260">
        <f>578352+89147232</f>
        <v>89725584</v>
      </c>
      <c r="G10" s="260">
        <v>429388958</v>
      </c>
    </row>
    <row r="11" spans="1:7" ht="17.25" customHeight="1">
      <c r="A11" s="259" t="s">
        <v>279</v>
      </c>
      <c r="B11" s="260"/>
      <c r="C11" s="260"/>
      <c r="D11" s="260"/>
      <c r="E11" s="260"/>
      <c r="F11" s="260"/>
      <c r="G11" s="260"/>
    </row>
    <row r="12" spans="1:7" ht="17.25" customHeight="1">
      <c r="A12" s="259" t="s">
        <v>280</v>
      </c>
      <c r="B12" s="260"/>
      <c r="C12" s="260"/>
      <c r="D12" s="260"/>
      <c r="E12" s="260"/>
      <c r="F12" s="260"/>
      <c r="G12" s="260"/>
    </row>
    <row r="13" spans="1:7" ht="17.25" customHeight="1">
      <c r="A13" s="259" t="s">
        <v>281</v>
      </c>
      <c r="B13" s="260"/>
      <c r="C13" s="260"/>
      <c r="D13" s="260"/>
      <c r="E13" s="260"/>
      <c r="F13" s="260"/>
      <c r="G13" s="260"/>
    </row>
    <row r="14" spans="1:7" ht="17.25" customHeight="1">
      <c r="A14" s="259" t="s">
        <v>282</v>
      </c>
      <c r="B14" s="260"/>
      <c r="C14" s="260">
        <v>1070035351</v>
      </c>
      <c r="D14" s="260">
        <f>32751664+31718021</f>
        <v>64469685</v>
      </c>
      <c r="E14" s="260">
        <f>40685922+191267</f>
        <v>40877189</v>
      </c>
      <c r="F14" s="260">
        <v>25881009</v>
      </c>
      <c r="G14" s="260">
        <v>1072323864</v>
      </c>
    </row>
    <row r="15" spans="1:7" ht="17.25" customHeight="1">
      <c r="A15" s="259" t="s">
        <v>283</v>
      </c>
      <c r="B15" s="260">
        <v>5916474</v>
      </c>
      <c r="C15" s="260"/>
      <c r="D15" s="260">
        <f>13693172+802800</f>
        <v>14495972</v>
      </c>
      <c r="E15" s="260">
        <f>30085348+5767212</f>
        <v>35852560</v>
      </c>
      <c r="F15" s="260"/>
      <c r="G15" s="260">
        <f>+C15-B15+E15-D15</f>
        <v>15440114</v>
      </c>
    </row>
    <row r="16" spans="1:7" ht="17.25" customHeight="1">
      <c r="A16" s="259" t="s">
        <v>284</v>
      </c>
      <c r="B16" s="260"/>
      <c r="C16" s="260"/>
      <c r="D16" s="260"/>
      <c r="E16" s="260"/>
      <c r="F16" s="260"/>
      <c r="G16" s="260"/>
    </row>
    <row r="17" spans="1:7" ht="17.25" customHeight="1">
      <c r="A17" s="259" t="s">
        <v>285</v>
      </c>
      <c r="B17" s="260"/>
      <c r="C17" s="260"/>
      <c r="D17" s="260"/>
      <c r="E17" s="260"/>
      <c r="F17" s="260"/>
      <c r="G17" s="260"/>
    </row>
    <row r="18" spans="1:7" ht="17.25" customHeight="1">
      <c r="A18" s="259" t="s">
        <v>286</v>
      </c>
      <c r="B18" s="260"/>
      <c r="C18" s="260"/>
      <c r="D18" s="260"/>
      <c r="E18" s="260"/>
      <c r="F18" s="260"/>
      <c r="G18" s="260"/>
    </row>
    <row r="19" spans="1:7" ht="17.25" customHeight="1">
      <c r="A19" s="259" t="s">
        <v>287</v>
      </c>
      <c r="B19" s="260"/>
      <c r="C19" s="260"/>
      <c r="D19" s="260">
        <v>8000000</v>
      </c>
      <c r="E19" s="260">
        <v>8000000</v>
      </c>
      <c r="F19" s="260"/>
      <c r="G19" s="260"/>
    </row>
    <row r="20" spans="1:7" ht="17.25" customHeight="1">
      <c r="A20" s="259" t="s">
        <v>30</v>
      </c>
      <c r="B20" s="260"/>
      <c r="C20" s="260"/>
      <c r="D20" s="260"/>
      <c r="E20" s="260"/>
      <c r="F20" s="260"/>
      <c r="G20" s="260"/>
    </row>
    <row r="21" spans="1:7" ht="17.25" customHeight="1">
      <c r="A21" s="257" t="s">
        <v>442</v>
      </c>
      <c r="B21" s="258">
        <v>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</row>
    <row r="22" spans="1:7" ht="17.25" customHeight="1">
      <c r="A22" s="259" t="s">
        <v>443</v>
      </c>
      <c r="B22" s="260"/>
      <c r="C22" s="260"/>
      <c r="D22" s="260"/>
      <c r="E22" s="260"/>
      <c r="F22" s="260"/>
      <c r="G22" s="260"/>
    </row>
    <row r="23" spans="1:7" ht="17.25" customHeight="1">
      <c r="A23" s="259" t="s">
        <v>444</v>
      </c>
      <c r="B23" s="260"/>
      <c r="C23" s="260"/>
      <c r="D23" s="260"/>
      <c r="E23" s="260"/>
      <c r="F23" s="260"/>
      <c r="G23" s="260"/>
    </row>
    <row r="24" spans="1:7" ht="17.25" customHeight="1">
      <c r="A24" s="259" t="s">
        <v>445</v>
      </c>
      <c r="B24" s="260"/>
      <c r="C24" s="260"/>
      <c r="D24" s="260"/>
      <c r="E24" s="260"/>
      <c r="F24" s="260"/>
      <c r="G24" s="260"/>
    </row>
    <row r="25" spans="1:7" ht="17.25" customHeight="1">
      <c r="A25" s="261" t="s">
        <v>30</v>
      </c>
      <c r="B25" s="262"/>
      <c r="C25" s="262"/>
      <c r="D25" s="262"/>
      <c r="E25" s="262"/>
      <c r="F25" s="262"/>
      <c r="G25" s="262"/>
    </row>
    <row r="26" spans="1:7" ht="17.25" customHeight="1">
      <c r="A26" s="263" t="s">
        <v>446</v>
      </c>
      <c r="B26" s="264">
        <f aca="true" t="shared" si="1" ref="B26:G26">+B9+B21</f>
        <v>182393672</v>
      </c>
      <c r="C26" s="264">
        <f t="shared" si="1"/>
        <v>1343244413</v>
      </c>
      <c r="D26" s="264">
        <f t="shared" si="1"/>
        <v>657884551</v>
      </c>
      <c r="E26" s="264">
        <f t="shared" si="1"/>
        <v>898580153</v>
      </c>
      <c r="F26" s="264">
        <f t="shared" si="1"/>
        <v>115606593</v>
      </c>
      <c r="G26" s="264">
        <f t="shared" si="1"/>
        <v>1517152936</v>
      </c>
    </row>
    <row r="27" spans="1:7" ht="17.25" customHeight="1">
      <c r="A27" s="265"/>
      <c r="B27" s="266"/>
      <c r="C27" s="266"/>
      <c r="D27" s="266"/>
      <c r="E27" s="266"/>
      <c r="F27" s="266"/>
      <c r="G27" s="266"/>
    </row>
    <row r="28" spans="1:7" ht="12.75">
      <c r="A28" s="267"/>
      <c r="B28" s="267"/>
      <c r="C28" s="267"/>
      <c r="D28" s="267"/>
      <c r="E28" s="267"/>
      <c r="F28" s="267"/>
      <c r="G28" s="267"/>
    </row>
  </sheetData>
  <sheetProtection/>
  <mergeCells count="3">
    <mergeCell ref="A1:G1"/>
    <mergeCell ref="A4:G4"/>
    <mergeCell ref="A3:G3"/>
  </mergeCells>
  <printOptions/>
  <pageMargins left="0.93" right="0.25" top="0.83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D9" sqref="D9"/>
    </sheetView>
  </sheetViews>
  <sheetFormatPr defaultColWidth="8.796875" defaultRowHeight="14.25"/>
  <cols>
    <col min="1" max="1" width="8.09765625" style="298" customWidth="1"/>
    <col min="2" max="2" width="32" style="297" bestFit="1" customWidth="1"/>
    <col min="3" max="3" width="16.19921875" style="297" customWidth="1"/>
    <col min="4" max="4" width="17.09765625" style="297" customWidth="1"/>
    <col min="5" max="16384" width="9" style="297" customWidth="1"/>
  </cols>
  <sheetData>
    <row r="1" ht="17.25" customHeight="1">
      <c r="A1" s="331" t="s">
        <v>766</v>
      </c>
    </row>
    <row r="3" spans="1:4" ht="21" customHeight="1">
      <c r="A3" s="403" t="s">
        <v>767</v>
      </c>
      <c r="B3" s="403"/>
      <c r="C3" s="403"/>
      <c r="D3" s="403"/>
    </row>
    <row r="4" spans="1:4" ht="12.75">
      <c r="A4" s="404" t="s">
        <v>768</v>
      </c>
      <c r="B4" s="404"/>
      <c r="C4" s="404"/>
      <c r="D4" s="404"/>
    </row>
    <row r="5" spans="2:3" ht="12.75">
      <c r="B5" s="298"/>
      <c r="C5" s="298"/>
    </row>
    <row r="6" spans="1:4" s="301" customFormat="1" ht="15.75">
      <c r="A6" s="300" t="s">
        <v>135</v>
      </c>
      <c r="B6" s="300" t="s">
        <v>741</v>
      </c>
      <c r="C6" s="300" t="s">
        <v>769</v>
      </c>
      <c r="D6" s="300" t="s">
        <v>770</v>
      </c>
    </row>
    <row r="7" spans="1:4" s="301" customFormat="1" ht="15.75">
      <c r="A7" s="302" t="s">
        <v>742</v>
      </c>
      <c r="B7" s="302" t="s">
        <v>743</v>
      </c>
      <c r="C7" s="302">
        <v>1</v>
      </c>
      <c r="D7" s="302">
        <v>2</v>
      </c>
    </row>
    <row r="8" spans="1:4" s="301" customFormat="1" ht="19.5" customHeight="1">
      <c r="A8" s="303">
        <v>1</v>
      </c>
      <c r="B8" s="304" t="s">
        <v>744</v>
      </c>
      <c r="C8" s="305">
        <f>SUM(C9:C20)</f>
        <v>5444665182</v>
      </c>
      <c r="D8" s="305">
        <f>SUM(D9:D20)</f>
        <v>8612104671</v>
      </c>
    </row>
    <row r="9" spans="1:4" s="301" customFormat="1" ht="21" customHeight="1">
      <c r="A9" s="306">
        <v>11</v>
      </c>
      <c r="B9" s="307" t="s">
        <v>745</v>
      </c>
      <c r="C9" s="308">
        <v>1643802324</v>
      </c>
      <c r="D9" s="308">
        <v>1837692010</v>
      </c>
    </row>
    <row r="10" spans="1:4" s="301" customFormat="1" ht="21" customHeight="1">
      <c r="A10" s="306">
        <v>12</v>
      </c>
      <c r="B10" s="307" t="s">
        <v>746</v>
      </c>
      <c r="C10" s="308">
        <v>393041825</v>
      </c>
      <c r="D10" s="308">
        <v>274163450</v>
      </c>
    </row>
    <row r="11" spans="1:4" s="301" customFormat="1" ht="21" customHeight="1">
      <c r="A11" s="306">
        <v>13</v>
      </c>
      <c r="B11" s="307" t="s">
        <v>747</v>
      </c>
      <c r="C11" s="308">
        <v>61647802</v>
      </c>
      <c r="D11" s="308">
        <v>67468709</v>
      </c>
    </row>
    <row r="12" spans="1:4" s="301" customFormat="1" ht="21" customHeight="1">
      <c r="A12" s="306">
        <v>14</v>
      </c>
      <c r="B12" s="307" t="s">
        <v>748</v>
      </c>
      <c r="C12" s="308">
        <v>875525104</v>
      </c>
      <c r="D12" s="308">
        <v>815298902</v>
      </c>
    </row>
    <row r="13" spans="1:4" s="301" customFormat="1" ht="21" customHeight="1">
      <c r="A13" s="306">
        <v>15</v>
      </c>
      <c r="B13" s="307" t="s">
        <v>749</v>
      </c>
      <c r="C13" s="308">
        <v>555916569</v>
      </c>
      <c r="D13" s="308">
        <v>468360173</v>
      </c>
    </row>
    <row r="14" spans="1:4" s="301" customFormat="1" ht="21" customHeight="1">
      <c r="A14" s="306">
        <v>16</v>
      </c>
      <c r="B14" s="307" t="s">
        <v>750</v>
      </c>
      <c r="C14" s="308">
        <v>273310540</v>
      </c>
      <c r="D14" s="308">
        <v>266854768</v>
      </c>
    </row>
    <row r="15" spans="1:4" s="301" customFormat="1" ht="21" customHeight="1">
      <c r="A15" s="306">
        <v>17</v>
      </c>
      <c r="B15" s="309" t="s">
        <v>751</v>
      </c>
      <c r="C15" s="308">
        <v>1367608420</v>
      </c>
      <c r="D15" s="308">
        <v>4783444859</v>
      </c>
    </row>
    <row r="16" spans="1:4" s="301" customFormat="1" ht="21" customHeight="1">
      <c r="A16" s="306">
        <v>18</v>
      </c>
      <c r="B16" s="309" t="s">
        <v>752</v>
      </c>
      <c r="C16" s="308">
        <v>98821800</v>
      </c>
      <c r="D16" s="308">
        <v>98821800</v>
      </c>
    </row>
    <row r="17" spans="1:4" s="301" customFormat="1" ht="21" customHeight="1">
      <c r="A17" s="306">
        <v>19</v>
      </c>
      <c r="B17" s="309" t="s">
        <v>753</v>
      </c>
      <c r="C17" s="308">
        <v>0</v>
      </c>
      <c r="D17" s="308">
        <v>0</v>
      </c>
    </row>
    <row r="18" spans="1:4" s="301" customFormat="1" ht="21" customHeight="1">
      <c r="A18" s="306">
        <v>20</v>
      </c>
      <c r="B18" s="309" t="s">
        <v>754</v>
      </c>
      <c r="C18" s="308">
        <v>15400000</v>
      </c>
      <c r="D18" s="308">
        <v>0</v>
      </c>
    </row>
    <row r="19" spans="1:4" s="301" customFormat="1" ht="21" customHeight="1">
      <c r="A19" s="306">
        <v>21</v>
      </c>
      <c r="B19" s="309" t="s">
        <v>755</v>
      </c>
      <c r="C19" s="308">
        <v>159590798</v>
      </c>
      <c r="D19" s="308">
        <v>0</v>
      </c>
    </row>
    <row r="20" spans="1:4" s="301" customFormat="1" ht="21" customHeight="1">
      <c r="A20" s="306"/>
      <c r="B20" s="332"/>
      <c r="C20" s="308"/>
      <c r="D20" s="308"/>
    </row>
    <row r="21" spans="1:4" s="301" customFormat="1" ht="21" customHeight="1">
      <c r="A21" s="306">
        <v>2</v>
      </c>
      <c r="B21" s="310" t="s">
        <v>756</v>
      </c>
      <c r="C21" s="308"/>
      <c r="D21" s="308"/>
    </row>
    <row r="22" spans="1:4" s="301" customFormat="1" ht="21" customHeight="1">
      <c r="A22" s="311"/>
      <c r="B22" s="312"/>
      <c r="C22" s="313"/>
      <c r="D22" s="313"/>
    </row>
    <row r="23" s="299" customFormat="1" ht="15.75" customHeight="1">
      <c r="C23" s="314"/>
    </row>
    <row r="24" spans="1:3" s="299" customFormat="1" ht="15">
      <c r="A24" s="297"/>
      <c r="B24" s="315"/>
      <c r="C24" s="316"/>
    </row>
    <row r="25" spans="1:3" s="299" customFormat="1" ht="15">
      <c r="A25" s="297"/>
      <c r="B25" s="298"/>
      <c r="C25" s="317"/>
    </row>
    <row r="30" spans="2:3" ht="15">
      <c r="B30" s="318"/>
      <c r="C30" s="318"/>
    </row>
  </sheetData>
  <sheetProtection/>
  <mergeCells count="2">
    <mergeCell ref="A3:D3"/>
    <mergeCell ref="A4:D4"/>
  </mergeCells>
  <printOptions/>
  <pageMargins left="1.33" right="0.7480314960629921" top="0.984251968503937" bottom="0.3937007874015748" header="0.5118110236220472" footer="0.3543307086614173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7">
      <selection activeCell="D9" sqref="D9"/>
    </sheetView>
  </sheetViews>
  <sheetFormatPr defaultColWidth="8.796875" defaultRowHeight="14.25"/>
  <cols>
    <col min="1" max="1" width="6.8984375" style="299" customWidth="1"/>
    <col min="2" max="2" width="40.5" style="299" customWidth="1"/>
    <col min="3" max="3" width="15.19921875" style="299" customWidth="1"/>
    <col min="4" max="4" width="16.8984375" style="299" customWidth="1"/>
    <col min="5" max="16384" width="9" style="299" customWidth="1"/>
  </cols>
  <sheetData>
    <row r="1" s="297" customFormat="1" ht="21" customHeight="1">
      <c r="A1" s="331" t="s">
        <v>766</v>
      </c>
    </row>
    <row r="2" s="297" customFormat="1" ht="12.75"/>
    <row r="3" spans="1:4" s="297" customFormat="1" ht="21.75" customHeight="1">
      <c r="A3" s="403" t="s">
        <v>771</v>
      </c>
      <c r="B3" s="403"/>
      <c r="C3" s="403"/>
      <c r="D3" s="403"/>
    </row>
    <row r="4" spans="1:4" s="297" customFormat="1" ht="12.75">
      <c r="A4" s="404" t="s">
        <v>772</v>
      </c>
      <c r="B4" s="404"/>
      <c r="C4" s="404"/>
      <c r="D4" s="404"/>
    </row>
    <row r="5" spans="2:3" s="297" customFormat="1" ht="12.75">
      <c r="B5" s="298"/>
      <c r="C5" s="298"/>
    </row>
    <row r="6" spans="1:4" ht="18.75" customHeight="1">
      <c r="A6" s="300" t="s">
        <v>135</v>
      </c>
      <c r="B6" s="300" t="s">
        <v>741</v>
      </c>
      <c r="C6" s="300" t="s">
        <v>769</v>
      </c>
      <c r="D6" s="300" t="s">
        <v>770</v>
      </c>
    </row>
    <row r="7" spans="1:4" s="321" customFormat="1" ht="12.75">
      <c r="A7" s="320" t="s">
        <v>742</v>
      </c>
      <c r="B7" s="320" t="s">
        <v>743</v>
      </c>
      <c r="C7" s="320">
        <v>1</v>
      </c>
      <c r="D7" s="320">
        <v>2</v>
      </c>
    </row>
    <row r="8" spans="1:4" ht="25.5" customHeight="1">
      <c r="A8" s="303"/>
      <c r="B8" s="322" t="s">
        <v>757</v>
      </c>
      <c r="C8" s="305">
        <f>SUM(C9:C20)</f>
        <v>16217388060</v>
      </c>
      <c r="D8" s="305">
        <f>SUM(D9:D20)</f>
        <v>22805813702</v>
      </c>
    </row>
    <row r="9" spans="1:4" ht="25.5" customHeight="1">
      <c r="A9" s="323">
        <v>1</v>
      </c>
      <c r="B9" s="324" t="s">
        <v>751</v>
      </c>
      <c r="C9" s="308"/>
      <c r="D9" s="308"/>
    </row>
    <row r="10" spans="1:4" ht="25.5" customHeight="1">
      <c r="A10" s="323">
        <v>2</v>
      </c>
      <c r="B10" s="324" t="s">
        <v>746</v>
      </c>
      <c r="C10" s="308">
        <v>743763440</v>
      </c>
      <c r="D10" s="308">
        <v>1155768434</v>
      </c>
    </row>
    <row r="11" spans="1:4" ht="25.5" customHeight="1">
      <c r="A11" s="323">
        <v>3</v>
      </c>
      <c r="B11" s="324" t="s">
        <v>758</v>
      </c>
      <c r="C11" s="308"/>
      <c r="D11" s="308"/>
    </row>
    <row r="12" spans="1:4" ht="25.5" customHeight="1">
      <c r="A12" s="323">
        <v>4</v>
      </c>
      <c r="B12" s="324" t="s">
        <v>753</v>
      </c>
      <c r="C12" s="308">
        <f>14678207838+14472070</f>
        <v>14692679908</v>
      </c>
      <c r="D12" s="308">
        <v>18163792092</v>
      </c>
    </row>
    <row r="13" spans="1:4" ht="25.5" customHeight="1">
      <c r="A13" s="323">
        <v>5</v>
      </c>
      <c r="B13" s="324" t="s">
        <v>759</v>
      </c>
      <c r="C13" s="308">
        <v>391106999</v>
      </c>
      <c r="D13" s="308">
        <v>495499994</v>
      </c>
    </row>
    <row r="14" spans="1:4" ht="25.5" customHeight="1">
      <c r="A14" s="323">
        <v>6</v>
      </c>
      <c r="B14" s="324" t="s">
        <v>760</v>
      </c>
      <c r="C14" s="308">
        <v>389837713</v>
      </c>
      <c r="D14" s="308">
        <v>73619041</v>
      </c>
    </row>
    <row r="15" spans="1:4" ht="25.5" customHeight="1">
      <c r="A15" s="323">
        <v>7</v>
      </c>
      <c r="B15" s="324" t="s">
        <v>761</v>
      </c>
      <c r="C15" s="308">
        <v>0</v>
      </c>
      <c r="D15" s="308"/>
    </row>
    <row r="16" spans="1:4" ht="25.5" customHeight="1">
      <c r="A16" s="323">
        <v>8</v>
      </c>
      <c r="B16" s="333" t="s">
        <v>773</v>
      </c>
      <c r="C16" s="334"/>
      <c r="D16" s="334">
        <v>2330337896</v>
      </c>
    </row>
    <row r="17" spans="1:4" ht="25.5" customHeight="1">
      <c r="A17" s="323">
        <v>9</v>
      </c>
      <c r="B17" s="309" t="s">
        <v>755</v>
      </c>
      <c r="C17" s="334"/>
      <c r="D17" s="334">
        <v>34044800</v>
      </c>
    </row>
    <row r="18" spans="1:4" ht="25.5" customHeight="1">
      <c r="A18" s="323">
        <v>10</v>
      </c>
      <c r="B18" s="309" t="s">
        <v>762</v>
      </c>
      <c r="C18" s="334"/>
      <c r="D18" s="334">
        <v>552751445</v>
      </c>
    </row>
    <row r="19" spans="1:4" ht="25.5" customHeight="1">
      <c r="A19" s="323"/>
      <c r="B19" s="332"/>
      <c r="C19" s="334"/>
      <c r="D19" s="334"/>
    </row>
    <row r="20" spans="1:4" ht="25.5" customHeight="1">
      <c r="A20" s="311"/>
      <c r="B20" s="312" t="s">
        <v>763</v>
      </c>
      <c r="C20" s="313"/>
      <c r="D20" s="313"/>
    </row>
    <row r="21" ht="15.75" customHeight="1"/>
    <row r="22" spans="1:2" ht="15">
      <c r="A22" s="297"/>
      <c r="B22" s="315"/>
    </row>
    <row r="23" spans="1:2" ht="15">
      <c r="A23" s="297"/>
      <c r="B23" s="298"/>
    </row>
    <row r="27" spans="1:3" s="297" customFormat="1" ht="15">
      <c r="A27" s="298"/>
      <c r="B27" s="318"/>
      <c r="C27" s="318"/>
    </row>
  </sheetData>
  <sheetProtection/>
  <mergeCells count="2">
    <mergeCell ref="A3:D3"/>
    <mergeCell ref="A4:D4"/>
  </mergeCells>
  <printOptions/>
  <pageMargins left="1.08" right="0.1968503937007874" top="0.9448818897637796" bottom="0.2755905511811024" header="0.5118110236220472" footer="0.275590551181102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">
      <selection activeCell="D24" sqref="D24"/>
    </sheetView>
  </sheetViews>
  <sheetFormatPr defaultColWidth="8.796875" defaultRowHeight="14.25"/>
  <cols>
    <col min="1" max="1" width="4.59765625" style="298" customWidth="1"/>
    <col min="2" max="2" width="38.19921875" style="297" customWidth="1"/>
    <col min="3" max="3" width="19" style="297" customWidth="1"/>
    <col min="4" max="4" width="17.8984375" style="297" customWidth="1"/>
    <col min="5" max="16384" width="9" style="297" customWidth="1"/>
  </cols>
  <sheetData>
    <row r="1" ht="17.25" customHeight="1">
      <c r="A1" s="331" t="s">
        <v>766</v>
      </c>
    </row>
    <row r="3" spans="1:4" ht="18">
      <c r="A3" s="403" t="s">
        <v>774</v>
      </c>
      <c r="B3" s="403"/>
      <c r="C3" s="403"/>
      <c r="D3" s="403"/>
    </row>
    <row r="4" spans="1:4" ht="12.75">
      <c r="A4" s="405" t="s">
        <v>772</v>
      </c>
      <c r="B4" s="404"/>
      <c r="C4" s="404"/>
      <c r="D4" s="404"/>
    </row>
    <row r="6" ht="12.75" customHeight="1">
      <c r="B6" s="319" t="s">
        <v>775</v>
      </c>
    </row>
    <row r="7" spans="1:4" ht="15.75" customHeight="1">
      <c r="A7" s="406" t="s">
        <v>135</v>
      </c>
      <c r="B7" s="406" t="s">
        <v>741</v>
      </c>
      <c r="C7" s="406" t="s">
        <v>776</v>
      </c>
      <c r="D7" s="406" t="s">
        <v>777</v>
      </c>
    </row>
    <row r="8" spans="1:4" ht="12.75" customHeight="1">
      <c r="A8" s="407"/>
      <c r="B8" s="407"/>
      <c r="C8" s="407"/>
      <c r="D8" s="407"/>
    </row>
    <row r="9" spans="1:4" ht="45" customHeight="1">
      <c r="A9" s="408"/>
      <c r="B9" s="408"/>
      <c r="C9" s="408"/>
      <c r="D9" s="408"/>
    </row>
    <row r="10" spans="1:4" ht="12.75">
      <c r="A10" s="320" t="s">
        <v>742</v>
      </c>
      <c r="B10" s="320" t="s">
        <v>743</v>
      </c>
      <c r="C10" s="326">
        <v>1</v>
      </c>
      <c r="D10" s="326">
        <v>1</v>
      </c>
    </row>
    <row r="11" spans="1:4" ht="15.75">
      <c r="A11" s="335"/>
      <c r="B11" s="310" t="s">
        <v>778</v>
      </c>
      <c r="C11" s="336">
        <f>SUM(C12:C22)</f>
        <v>19826591835</v>
      </c>
      <c r="D11" s="336">
        <f>SUM(D12:D22)</f>
        <v>19994783518</v>
      </c>
    </row>
    <row r="12" spans="1:4" ht="15" customHeight="1">
      <c r="A12" s="337">
        <v>1</v>
      </c>
      <c r="B12" s="338" t="s">
        <v>751</v>
      </c>
      <c r="C12" s="339">
        <v>9106581827</v>
      </c>
      <c r="D12" s="339">
        <v>10530212122</v>
      </c>
    </row>
    <row r="13" spans="1:4" ht="15" customHeight="1">
      <c r="A13" s="337">
        <v>2</v>
      </c>
      <c r="B13" s="338" t="s">
        <v>745</v>
      </c>
      <c r="C13" s="339">
        <v>4304839560</v>
      </c>
      <c r="D13" s="339">
        <v>3459120720</v>
      </c>
    </row>
    <row r="14" spans="1:4" ht="15" customHeight="1">
      <c r="A14" s="337">
        <v>3</v>
      </c>
      <c r="B14" s="338" t="s">
        <v>752</v>
      </c>
      <c r="C14" s="339"/>
      <c r="D14" s="339">
        <v>89838000</v>
      </c>
    </row>
    <row r="15" spans="1:4" ht="15" customHeight="1">
      <c r="A15" s="337">
        <v>4</v>
      </c>
      <c r="B15" s="338" t="s">
        <v>746</v>
      </c>
      <c r="C15" s="339">
        <v>650238750</v>
      </c>
      <c r="D15" s="339">
        <v>125741000</v>
      </c>
    </row>
    <row r="16" spans="1:4" ht="15" customHeight="1">
      <c r="A16" s="337">
        <v>5</v>
      </c>
      <c r="B16" s="338" t="s">
        <v>747</v>
      </c>
      <c r="C16" s="339">
        <v>113811956</v>
      </c>
      <c r="D16" s="339">
        <v>94392648</v>
      </c>
    </row>
    <row r="17" spans="1:4" ht="15" customHeight="1">
      <c r="A17" s="337">
        <v>6</v>
      </c>
      <c r="B17" s="338" t="s">
        <v>748</v>
      </c>
      <c r="C17" s="339">
        <v>3261567308</v>
      </c>
      <c r="D17" s="339">
        <v>3146735000</v>
      </c>
    </row>
    <row r="18" spans="1:4" ht="15" customHeight="1">
      <c r="A18" s="337">
        <v>7</v>
      </c>
      <c r="B18" s="338" t="s">
        <v>749</v>
      </c>
      <c r="C18" s="339">
        <v>1493191316</v>
      </c>
      <c r="D18" s="339">
        <v>1651281660</v>
      </c>
    </row>
    <row r="19" spans="1:4" ht="15" customHeight="1">
      <c r="A19" s="337">
        <v>8</v>
      </c>
      <c r="B19" s="338" t="s">
        <v>764</v>
      </c>
      <c r="C19" s="339">
        <v>714202574</v>
      </c>
      <c r="D19" s="339">
        <v>897462368</v>
      </c>
    </row>
    <row r="20" spans="1:4" ht="15" customHeight="1">
      <c r="A20" s="337">
        <v>9</v>
      </c>
      <c r="B20" s="338" t="s">
        <v>765</v>
      </c>
      <c r="C20" s="339">
        <v>37076000</v>
      </c>
      <c r="D20" s="339"/>
    </row>
    <row r="21" spans="1:4" ht="15" customHeight="1">
      <c r="A21" s="337">
        <v>10</v>
      </c>
      <c r="B21" s="338" t="s">
        <v>755</v>
      </c>
      <c r="C21" s="339">
        <v>145082544</v>
      </c>
      <c r="D21" s="339"/>
    </row>
    <row r="22" spans="1:4" ht="15" customHeight="1">
      <c r="A22" s="337">
        <v>11</v>
      </c>
      <c r="B22" s="338" t="s">
        <v>753</v>
      </c>
      <c r="C22" s="339"/>
      <c r="D22" s="339"/>
    </row>
    <row r="23" spans="1:4" ht="15" customHeight="1">
      <c r="A23" s="337"/>
      <c r="B23" s="310" t="s">
        <v>779</v>
      </c>
      <c r="C23" s="336">
        <f>SUM(C24:C32)</f>
        <v>47652011098</v>
      </c>
      <c r="D23" s="336">
        <f>SUM(D24:D32)</f>
        <v>44501942668</v>
      </c>
    </row>
    <row r="24" spans="1:4" ht="15" customHeight="1">
      <c r="A24" s="337">
        <v>1</v>
      </c>
      <c r="B24" s="338" t="s">
        <v>746</v>
      </c>
      <c r="C24" s="339">
        <v>622162960</v>
      </c>
      <c r="D24" s="339">
        <v>715159140</v>
      </c>
    </row>
    <row r="25" spans="1:4" ht="15" customHeight="1">
      <c r="A25" s="337">
        <v>3</v>
      </c>
      <c r="B25" s="338" t="s">
        <v>753</v>
      </c>
      <c r="C25" s="339">
        <v>45812962620</v>
      </c>
      <c r="D25" s="339">
        <v>35362226617</v>
      </c>
    </row>
    <row r="26" spans="1:4" ht="15" customHeight="1">
      <c r="A26" s="337">
        <v>4</v>
      </c>
      <c r="B26" s="338" t="s">
        <v>759</v>
      </c>
      <c r="C26" s="339">
        <v>177824550</v>
      </c>
      <c r="D26" s="339">
        <v>83733233</v>
      </c>
    </row>
    <row r="27" spans="1:4" ht="15" customHeight="1">
      <c r="A27" s="337">
        <v>5</v>
      </c>
      <c r="B27" s="338" t="s">
        <v>760</v>
      </c>
      <c r="C27" s="339">
        <v>287471520</v>
      </c>
      <c r="D27" s="339">
        <v>347047473</v>
      </c>
    </row>
    <row r="28" spans="1:4" ht="15" customHeight="1">
      <c r="A28" s="337">
        <v>6</v>
      </c>
      <c r="B28" s="338" t="s">
        <v>761</v>
      </c>
      <c r="C28" s="339"/>
      <c r="D28" s="339">
        <v>7300895600</v>
      </c>
    </row>
    <row r="29" spans="1:4" ht="15" customHeight="1">
      <c r="A29" s="337">
        <v>7</v>
      </c>
      <c r="B29" s="338" t="s">
        <v>780</v>
      </c>
      <c r="C29" s="339">
        <v>112204682</v>
      </c>
      <c r="D29" s="339">
        <v>98917682</v>
      </c>
    </row>
    <row r="30" spans="1:4" ht="15" customHeight="1">
      <c r="A30" s="337">
        <v>8</v>
      </c>
      <c r="B30" s="338" t="s">
        <v>751</v>
      </c>
      <c r="C30" s="339">
        <v>196392216</v>
      </c>
      <c r="D30" s="339">
        <v>593962923</v>
      </c>
    </row>
    <row r="31" spans="1:4" ht="15" customHeight="1">
      <c r="A31" s="337">
        <v>9</v>
      </c>
      <c r="B31" s="338" t="s">
        <v>749</v>
      </c>
      <c r="C31" s="339">
        <v>33328300</v>
      </c>
      <c r="D31" s="339"/>
    </row>
    <row r="32" spans="1:4" ht="12.75">
      <c r="A32" s="337">
        <v>10</v>
      </c>
      <c r="B32" s="338" t="s">
        <v>781</v>
      </c>
      <c r="C32" s="339">
        <v>409664250</v>
      </c>
      <c r="D32" s="339"/>
    </row>
    <row r="33" spans="1:4" ht="15" customHeight="1">
      <c r="A33" s="340"/>
      <c r="B33" s="341"/>
      <c r="C33" s="342"/>
      <c r="D33" s="342"/>
    </row>
    <row r="34" spans="1:3" ht="15" customHeight="1">
      <c r="A34" s="327"/>
      <c r="B34" s="328"/>
      <c r="C34" s="329"/>
    </row>
    <row r="35" spans="2:3" ht="19.5" customHeight="1">
      <c r="B35" s="325"/>
      <c r="C35" s="330"/>
    </row>
    <row r="41" spans="2:3" ht="15">
      <c r="B41" s="318"/>
      <c r="C41" s="318"/>
    </row>
  </sheetData>
  <sheetProtection/>
  <mergeCells count="6">
    <mergeCell ref="A3:D3"/>
    <mergeCell ref="A4:D4"/>
    <mergeCell ref="A7:A9"/>
    <mergeCell ref="B7:B9"/>
    <mergeCell ref="C7:C9"/>
    <mergeCell ref="D7:D9"/>
  </mergeCells>
  <printOptions/>
  <pageMargins left="1.22" right="0.31496062992125984" top="0.984251968503937" bottom="0.1968503937007874" header="0.5118110236220472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C24" sqref="C24"/>
    </sheetView>
  </sheetViews>
  <sheetFormatPr defaultColWidth="8.796875" defaultRowHeight="14.25"/>
  <cols>
    <col min="1" max="1" width="41.19921875" style="0" customWidth="1"/>
    <col min="2" max="2" width="18.69921875" style="0" customWidth="1"/>
    <col min="3" max="3" width="15.8984375" style="0" customWidth="1"/>
    <col min="4" max="4" width="14.69921875" style="0" customWidth="1"/>
    <col min="5" max="5" width="14.59765625" style="0" customWidth="1"/>
    <col min="6" max="6" width="14.69921875" style="0" customWidth="1"/>
    <col min="7" max="7" width="15.59765625" style="0" customWidth="1"/>
    <col min="8" max="8" width="13.3984375" style="0" customWidth="1"/>
    <col min="9" max="9" width="14.5" style="0" customWidth="1"/>
  </cols>
  <sheetData>
    <row r="1" spans="1:7" ht="19.5">
      <c r="A1" s="377" t="s">
        <v>131</v>
      </c>
      <c r="B1" s="377"/>
      <c r="C1" s="377"/>
      <c r="D1" s="377"/>
      <c r="E1" s="377"/>
      <c r="F1" s="377"/>
      <c r="G1" s="377"/>
    </row>
    <row r="2" ht="15">
      <c r="F2" s="122" t="s">
        <v>288</v>
      </c>
    </row>
    <row r="3" spans="1:7" ht="14.25" customHeight="1">
      <c r="A3" s="409"/>
      <c r="B3" s="411" t="s">
        <v>170</v>
      </c>
      <c r="C3" s="411" t="s">
        <v>289</v>
      </c>
      <c r="D3" s="411" t="s">
        <v>290</v>
      </c>
      <c r="E3" s="411" t="s">
        <v>291</v>
      </c>
      <c r="F3" s="411" t="s">
        <v>292</v>
      </c>
      <c r="G3" s="411" t="s">
        <v>334</v>
      </c>
    </row>
    <row r="4" spans="1:18" ht="14.25">
      <c r="A4" s="410"/>
      <c r="B4" s="412" t="s">
        <v>293</v>
      </c>
      <c r="C4" s="412" t="s">
        <v>293</v>
      </c>
      <c r="D4" s="412"/>
      <c r="E4" s="412"/>
      <c r="F4" s="412" t="s">
        <v>294</v>
      </c>
      <c r="G4" s="412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s="137" customFormat="1" ht="16.5" customHeight="1">
      <c r="A5" s="134" t="s">
        <v>149</v>
      </c>
      <c r="B5" s="134"/>
      <c r="C5" s="135"/>
      <c r="D5" s="135"/>
      <c r="E5" s="135"/>
      <c r="F5" s="135"/>
      <c r="G5" s="135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16.5" customHeight="1">
      <c r="A6" s="126" t="s">
        <v>150</v>
      </c>
      <c r="B6" s="42">
        <v>5875071849</v>
      </c>
      <c r="C6" s="42">
        <v>32649700010</v>
      </c>
      <c r="D6" s="42">
        <v>20916241463</v>
      </c>
      <c r="E6" s="42"/>
      <c r="F6" s="42">
        <v>10909092</v>
      </c>
      <c r="G6" s="42">
        <v>59451922414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16.5" customHeight="1">
      <c r="A7" s="127" t="s">
        <v>151</v>
      </c>
      <c r="B7" s="66"/>
      <c r="C7" s="66">
        <v>11310252540</v>
      </c>
      <c r="D7" s="69"/>
      <c r="E7" s="69"/>
      <c r="F7" s="69"/>
      <c r="G7" s="42">
        <v>11310252540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18" ht="16.5" customHeight="1">
      <c r="A8" s="128" t="s">
        <v>152</v>
      </c>
      <c r="B8" s="72">
        <v>5875071849</v>
      </c>
      <c r="C8" s="72">
        <v>43959952550</v>
      </c>
      <c r="D8" s="72">
        <v>20916241463</v>
      </c>
      <c r="E8" s="72">
        <v>0</v>
      </c>
      <c r="F8" s="72">
        <v>10909092</v>
      </c>
      <c r="G8" s="72">
        <v>70762174954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s="87" customFormat="1" ht="16.5" customHeight="1">
      <c r="A9" s="138" t="s">
        <v>153</v>
      </c>
      <c r="B9" s="139"/>
      <c r="C9" s="139"/>
      <c r="D9" s="139"/>
      <c r="E9" s="139"/>
      <c r="F9" s="139"/>
      <c r="G9" s="139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18" ht="16.5" customHeight="1">
      <c r="A10" s="75" t="s">
        <v>154</v>
      </c>
      <c r="B10" s="17">
        <v>98206350</v>
      </c>
      <c r="C10" s="17">
        <v>97689036</v>
      </c>
      <c r="D10" s="123">
        <v>-281877173</v>
      </c>
      <c r="E10" s="123"/>
      <c r="F10" s="123">
        <v>7319302</v>
      </c>
      <c r="G10" s="17">
        <v>-78662485</v>
      </c>
      <c r="I10" s="130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6.5" customHeight="1">
      <c r="A11" s="75" t="s">
        <v>155</v>
      </c>
      <c r="B11" s="17"/>
      <c r="C11" s="17"/>
      <c r="D11" s="17"/>
      <c r="E11" s="25"/>
      <c r="F11" s="25"/>
      <c r="G11" s="17">
        <v>15376432</v>
      </c>
      <c r="H11" s="121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16.5" customHeight="1">
      <c r="A12" s="75" t="s">
        <v>156</v>
      </c>
      <c r="B12" s="17"/>
      <c r="C12" s="17"/>
      <c r="D12" s="17"/>
      <c r="E12" s="17"/>
      <c r="F12" s="17"/>
      <c r="G12" s="17">
        <v>104065091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16.5" customHeight="1">
      <c r="A13" s="75" t="s">
        <v>157</v>
      </c>
      <c r="B13" s="17"/>
      <c r="C13" s="17"/>
      <c r="D13" s="17"/>
      <c r="E13" s="17"/>
      <c r="F13" s="17"/>
      <c r="G13" s="17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16.5" customHeight="1">
      <c r="A14" s="128" t="s">
        <v>158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40779038</v>
      </c>
      <c r="H14" s="121">
        <f>+G14-40779038</f>
        <v>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7" spans="1:7" ht="19.5">
      <c r="A17" s="377" t="s">
        <v>112</v>
      </c>
      <c r="B17" s="377"/>
      <c r="C17" s="377"/>
      <c r="D17" s="377"/>
      <c r="E17" s="377"/>
      <c r="F17" s="377"/>
      <c r="G17" s="377"/>
    </row>
    <row r="18" ht="15">
      <c r="F18" s="122" t="s">
        <v>288</v>
      </c>
    </row>
    <row r="19" spans="1:7" ht="14.25">
      <c r="A19" s="409"/>
      <c r="B19" s="411" t="s">
        <v>170</v>
      </c>
      <c r="C19" s="411" t="s">
        <v>289</v>
      </c>
      <c r="D19" s="411" t="s">
        <v>290</v>
      </c>
      <c r="E19" s="411" t="s">
        <v>291</v>
      </c>
      <c r="F19" s="411" t="s">
        <v>292</v>
      </c>
      <c r="G19" s="411" t="s">
        <v>334</v>
      </c>
    </row>
    <row r="20" spans="1:7" ht="14.25">
      <c r="A20" s="410"/>
      <c r="B20" s="412" t="s">
        <v>293</v>
      </c>
      <c r="C20" s="412" t="s">
        <v>293</v>
      </c>
      <c r="D20" s="412"/>
      <c r="E20" s="412"/>
      <c r="F20" s="412" t="s">
        <v>294</v>
      </c>
      <c r="G20" s="412"/>
    </row>
    <row r="21" spans="1:7" s="87" customFormat="1" ht="15.75">
      <c r="A21" s="134" t="s">
        <v>149</v>
      </c>
      <c r="B21" s="134"/>
      <c r="C21" s="135"/>
      <c r="D21" s="135"/>
      <c r="E21" s="135"/>
      <c r="F21" s="135"/>
      <c r="G21" s="135"/>
    </row>
    <row r="22" spans="1:18" ht="15">
      <c r="A22" s="126" t="s">
        <v>150</v>
      </c>
      <c r="B22" s="42">
        <v>2460402702</v>
      </c>
      <c r="C22" s="42">
        <v>24498213716</v>
      </c>
      <c r="D22" s="42">
        <v>19644433291</v>
      </c>
      <c r="E22" s="42"/>
      <c r="F22" s="42">
        <v>18000000</v>
      </c>
      <c r="G22" s="42">
        <v>46621049709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s="125" customFormat="1" ht="16.5" customHeight="1">
      <c r="A23" s="127" t="s">
        <v>151</v>
      </c>
      <c r="B23" s="66"/>
      <c r="C23" s="66">
        <v>7177547474</v>
      </c>
      <c r="D23" s="69"/>
      <c r="E23" s="69"/>
      <c r="F23" s="69"/>
      <c r="G23" s="42">
        <v>7177547474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</row>
    <row r="24" spans="1:18" ht="16.5" customHeight="1">
      <c r="A24" s="128" t="s">
        <v>152</v>
      </c>
      <c r="B24" s="72">
        <v>2460402702</v>
      </c>
      <c r="C24" s="72">
        <v>31675761190</v>
      </c>
      <c r="D24" s="72">
        <v>19644433291</v>
      </c>
      <c r="E24" s="72">
        <v>0</v>
      </c>
      <c r="F24" s="72">
        <v>18000000</v>
      </c>
      <c r="G24" s="72">
        <v>53798597183</v>
      </c>
      <c r="H24" s="95"/>
      <c r="I24" s="121"/>
      <c r="J24" s="95"/>
      <c r="K24" s="95"/>
      <c r="L24" s="95"/>
      <c r="M24" s="95"/>
      <c r="N24" s="95"/>
      <c r="O24" s="95"/>
      <c r="P24" s="95"/>
      <c r="Q24" s="95"/>
      <c r="R24" s="95"/>
    </row>
    <row r="25" spans="1:17" s="87" customFormat="1" ht="16.5" customHeight="1">
      <c r="A25" s="138" t="s">
        <v>153</v>
      </c>
      <c r="B25" s="139"/>
      <c r="C25" s="139"/>
      <c r="D25" s="139"/>
      <c r="E25" s="139"/>
      <c r="F25" s="139"/>
      <c r="G25" s="139"/>
      <c r="H25" s="136"/>
      <c r="I25" s="136"/>
      <c r="J25" s="136"/>
      <c r="K25" s="136"/>
      <c r="L25" s="136"/>
      <c r="M25" s="136"/>
      <c r="N25" s="136"/>
      <c r="O25" s="136"/>
      <c r="P25" s="136"/>
      <c r="Q25" s="136"/>
    </row>
    <row r="26" spans="1:17" ht="16.5" customHeight="1">
      <c r="A26" s="75" t="s">
        <v>154</v>
      </c>
      <c r="B26" s="17">
        <v>-252876151</v>
      </c>
      <c r="C26" s="17">
        <v>337013334</v>
      </c>
      <c r="D26" s="123">
        <v>525850601</v>
      </c>
      <c r="E26" s="123"/>
      <c r="F26" s="123">
        <v>0</v>
      </c>
      <c r="G26" s="17">
        <v>609987784</v>
      </c>
      <c r="H26" s="17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6.5" customHeight="1">
      <c r="A27" s="75" t="s">
        <v>155</v>
      </c>
      <c r="B27" s="17"/>
      <c r="C27" s="17"/>
      <c r="D27" s="17"/>
      <c r="E27" s="25"/>
      <c r="F27" s="25"/>
      <c r="G27" s="17">
        <v>24842236</v>
      </c>
      <c r="H27" s="121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6.5" customHeight="1">
      <c r="A28" s="75" t="s">
        <v>156</v>
      </c>
      <c r="B28" s="17"/>
      <c r="C28" s="17"/>
      <c r="D28" s="17"/>
      <c r="E28" s="17"/>
      <c r="F28" s="17"/>
      <c r="G28" s="17">
        <v>42778268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6.5" customHeight="1">
      <c r="A29" s="75" t="s">
        <v>157</v>
      </c>
      <c r="B29" s="17"/>
      <c r="C29" s="17"/>
      <c r="D29" s="17"/>
      <c r="E29" s="17"/>
      <c r="F29" s="17"/>
      <c r="G29" s="17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6.5" customHeight="1">
      <c r="A30" s="128" t="s">
        <v>158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677608288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8:18" ht="16.5" customHeight="1"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8:18" ht="16.5" customHeight="1"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8:18" ht="16.5" customHeight="1"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8:18" ht="16.5" customHeight="1"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8:18" ht="16.5" customHeight="1"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ht="19.5">
      <c r="A36" s="377" t="s">
        <v>574</v>
      </c>
      <c r="B36" s="377"/>
      <c r="C36" s="377"/>
      <c r="D36" s="377"/>
      <c r="E36" s="377"/>
      <c r="F36" s="377"/>
      <c r="G36" s="377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ht="15">
      <c r="F37" s="122" t="s">
        <v>288</v>
      </c>
    </row>
    <row r="38" spans="1:7" ht="14.25">
      <c r="A38" s="409"/>
      <c r="B38" s="411" t="s">
        <v>170</v>
      </c>
      <c r="C38" s="411" t="s">
        <v>289</v>
      </c>
      <c r="D38" s="411" t="s">
        <v>290</v>
      </c>
      <c r="E38" s="411" t="s">
        <v>291</v>
      </c>
      <c r="F38" s="411" t="s">
        <v>292</v>
      </c>
      <c r="G38" s="411" t="s">
        <v>334</v>
      </c>
    </row>
    <row r="39" spans="1:7" ht="14.25">
      <c r="A39" s="410"/>
      <c r="B39" s="412" t="s">
        <v>293</v>
      </c>
      <c r="C39" s="412" t="s">
        <v>293</v>
      </c>
      <c r="D39" s="412"/>
      <c r="E39" s="412"/>
      <c r="F39" s="412" t="s">
        <v>294</v>
      </c>
      <c r="G39" s="412"/>
    </row>
    <row r="40" spans="1:7" s="87" customFormat="1" ht="15.75">
      <c r="A40" s="134" t="s">
        <v>159</v>
      </c>
      <c r="B40" s="134"/>
      <c r="C40" s="135"/>
      <c r="D40" s="135"/>
      <c r="E40" s="135"/>
      <c r="F40" s="135"/>
      <c r="G40" s="135"/>
    </row>
    <row r="41" spans="1:7" ht="15">
      <c r="A41" s="126" t="s">
        <v>160</v>
      </c>
      <c r="B41" s="42">
        <v>459842567</v>
      </c>
      <c r="C41" s="42">
        <v>4388021860</v>
      </c>
      <c r="D41" s="42">
        <v>38768055808</v>
      </c>
      <c r="E41" s="42">
        <v>0</v>
      </c>
      <c r="F41" s="42">
        <v>2099867520</v>
      </c>
      <c r="G41" s="42">
        <v>45715787755</v>
      </c>
    </row>
    <row r="42" spans="1:7" ht="15">
      <c r="A42" s="75" t="s">
        <v>161</v>
      </c>
      <c r="B42" s="17">
        <v>0</v>
      </c>
      <c r="C42" s="17">
        <v>0</v>
      </c>
      <c r="D42" s="17">
        <v>1804532939</v>
      </c>
      <c r="E42" s="17"/>
      <c r="F42" s="17"/>
      <c r="G42" s="42">
        <v>1804532939</v>
      </c>
    </row>
    <row r="43" spans="1:7" ht="15">
      <c r="A43" s="75" t="s">
        <v>162</v>
      </c>
      <c r="B43" s="17">
        <v>13932303784</v>
      </c>
      <c r="C43" s="17">
        <v>4199319330</v>
      </c>
      <c r="D43" s="17">
        <v>11058104326</v>
      </c>
      <c r="E43" s="17">
        <v>4430887655</v>
      </c>
      <c r="F43" s="17">
        <v>300000</v>
      </c>
      <c r="G43" s="42">
        <v>33620915095</v>
      </c>
    </row>
    <row r="44" spans="1:7" ht="15">
      <c r="A44" s="75" t="s">
        <v>729</v>
      </c>
      <c r="B44" s="17">
        <v>6402672983</v>
      </c>
      <c r="C44" s="17">
        <v>3025331897</v>
      </c>
      <c r="D44" s="17">
        <v>1630580841</v>
      </c>
      <c r="E44" s="17">
        <v>7779892345</v>
      </c>
      <c r="F44" s="17">
        <v>15142074</v>
      </c>
      <c r="G44" s="42">
        <v>18853620140</v>
      </c>
    </row>
    <row r="45" spans="1:7" ht="15">
      <c r="A45" s="129" t="s">
        <v>163</v>
      </c>
      <c r="B45" s="38"/>
      <c r="C45" s="38"/>
      <c r="D45" s="38"/>
      <c r="E45" s="38"/>
      <c r="F45" s="38"/>
      <c r="G45" s="38">
        <v>31283886777</v>
      </c>
    </row>
    <row r="46" spans="1:7" ht="15.75">
      <c r="A46" s="128" t="s">
        <v>84</v>
      </c>
      <c r="B46" s="72">
        <v>20794819334</v>
      </c>
      <c r="C46" s="72">
        <v>11612673087</v>
      </c>
      <c r="D46" s="72">
        <v>53261273914</v>
      </c>
      <c r="E46" s="72">
        <v>12210780000</v>
      </c>
      <c r="F46" s="72">
        <v>2115309594</v>
      </c>
      <c r="G46" s="72">
        <v>131278742706</v>
      </c>
    </row>
    <row r="47" spans="1:7" s="87" customFormat="1" ht="15.75">
      <c r="A47" s="138" t="s">
        <v>164</v>
      </c>
      <c r="B47" s="138"/>
      <c r="C47" s="139"/>
      <c r="D47" s="139"/>
      <c r="E47" s="139"/>
      <c r="F47" s="139"/>
      <c r="G47" s="139"/>
    </row>
    <row r="48" spans="1:7" ht="15">
      <c r="A48" s="75" t="s">
        <v>165</v>
      </c>
      <c r="B48" s="17">
        <v>16537666921</v>
      </c>
      <c r="C48" s="17">
        <v>14264182786</v>
      </c>
      <c r="D48" s="123">
        <v>1148136957</v>
      </c>
      <c r="E48" s="123">
        <v>13169448595</v>
      </c>
      <c r="F48" s="123">
        <v>0</v>
      </c>
      <c r="G48" s="17">
        <v>45119435259</v>
      </c>
    </row>
    <row r="49" spans="1:7" ht="15">
      <c r="A49" s="75" t="s">
        <v>166</v>
      </c>
      <c r="B49" s="17"/>
      <c r="C49" s="17">
        <v>3000000000</v>
      </c>
      <c r="D49" s="17"/>
      <c r="E49" s="25"/>
      <c r="F49" s="25"/>
      <c r="G49" s="17">
        <v>3000000000</v>
      </c>
    </row>
    <row r="50" spans="1:7" ht="15">
      <c r="A50" s="75" t="s">
        <v>167</v>
      </c>
      <c r="B50" s="75"/>
      <c r="C50" s="17"/>
      <c r="D50" s="17"/>
      <c r="E50" s="17"/>
      <c r="F50" s="17"/>
      <c r="G50" s="17">
        <v>4129875730</v>
      </c>
    </row>
    <row r="51" spans="1:7" ht="15.75">
      <c r="A51" s="128" t="s">
        <v>85</v>
      </c>
      <c r="B51" s="72">
        <v>16537666921</v>
      </c>
      <c r="C51" s="72">
        <v>17264182786</v>
      </c>
      <c r="D51" s="72">
        <v>1148136957</v>
      </c>
      <c r="E51" s="72">
        <v>13169448595</v>
      </c>
      <c r="F51" s="72">
        <v>0</v>
      </c>
      <c r="G51" s="72">
        <v>52249310989</v>
      </c>
    </row>
    <row r="53" spans="1:7" ht="19.5">
      <c r="A53" s="377" t="s">
        <v>113</v>
      </c>
      <c r="B53" s="377"/>
      <c r="C53" s="377"/>
      <c r="D53" s="377"/>
      <c r="E53" s="377"/>
      <c r="F53" s="377"/>
      <c r="G53" s="377"/>
    </row>
    <row r="54" ht="15">
      <c r="F54" s="122" t="s">
        <v>288</v>
      </c>
    </row>
    <row r="55" spans="1:7" ht="14.25">
      <c r="A55" s="409"/>
      <c r="B55" s="411" t="s">
        <v>170</v>
      </c>
      <c r="C55" s="411" t="s">
        <v>289</v>
      </c>
      <c r="D55" s="411" t="s">
        <v>290</v>
      </c>
      <c r="E55" s="411" t="s">
        <v>291</v>
      </c>
      <c r="F55" s="411" t="s">
        <v>292</v>
      </c>
      <c r="G55" s="411" t="s">
        <v>334</v>
      </c>
    </row>
    <row r="56" spans="1:7" ht="14.25">
      <c r="A56" s="410"/>
      <c r="B56" s="412" t="s">
        <v>293</v>
      </c>
      <c r="C56" s="412" t="s">
        <v>293</v>
      </c>
      <c r="D56" s="412"/>
      <c r="E56" s="412"/>
      <c r="F56" s="412" t="s">
        <v>294</v>
      </c>
      <c r="G56" s="412"/>
    </row>
    <row r="57" spans="1:7" s="87" customFormat="1" ht="15.75">
      <c r="A57" s="134" t="s">
        <v>159</v>
      </c>
      <c r="B57" s="134"/>
      <c r="C57" s="135"/>
      <c r="D57" s="135"/>
      <c r="E57" s="135"/>
      <c r="F57" s="135"/>
      <c r="G57" s="135"/>
    </row>
    <row r="58" spans="1:7" ht="15">
      <c r="A58" s="126" t="s">
        <v>160</v>
      </c>
      <c r="B58" s="42">
        <v>514459566</v>
      </c>
      <c r="C58" s="42">
        <v>3845512084</v>
      </c>
      <c r="D58" s="42">
        <v>40769650407</v>
      </c>
      <c r="E58" s="42">
        <v>0</v>
      </c>
      <c r="F58" s="42">
        <v>1887082380</v>
      </c>
      <c r="G58" s="42">
        <v>47016704437</v>
      </c>
    </row>
    <row r="59" spans="1:7" ht="15">
      <c r="A59" s="75" t="s">
        <v>161</v>
      </c>
      <c r="B59" s="17">
        <v>0</v>
      </c>
      <c r="C59" s="17">
        <v>0</v>
      </c>
      <c r="D59" s="17">
        <v>1128672163</v>
      </c>
      <c r="E59" s="17">
        <v>0</v>
      </c>
      <c r="F59" s="17">
        <v>0</v>
      </c>
      <c r="G59" s="42">
        <v>1128672163</v>
      </c>
    </row>
    <row r="60" spans="1:7" ht="15">
      <c r="A60" s="75" t="s">
        <v>162</v>
      </c>
      <c r="B60" s="17">
        <v>11645388902</v>
      </c>
      <c r="C60" s="17">
        <v>4370772765</v>
      </c>
      <c r="D60" s="17">
        <v>6818156855</v>
      </c>
      <c r="E60" s="17">
        <v>1072887635</v>
      </c>
      <c r="F60" s="17">
        <v>28472728</v>
      </c>
      <c r="G60" s="42">
        <v>23935678885</v>
      </c>
    </row>
    <row r="61" spans="1:7" ht="15">
      <c r="A61" s="75" t="s">
        <v>729</v>
      </c>
      <c r="B61" s="17">
        <v>10226988659</v>
      </c>
      <c r="C61" s="17">
        <v>18299803077</v>
      </c>
      <c r="D61" s="17">
        <v>1931459839</v>
      </c>
      <c r="E61" s="17">
        <v>9089695111</v>
      </c>
      <c r="F61" s="17">
        <v>15142078</v>
      </c>
      <c r="G61" s="42">
        <v>39563088764</v>
      </c>
    </row>
    <row r="62" spans="1:7" ht="15">
      <c r="A62" s="129" t="s">
        <v>163</v>
      </c>
      <c r="B62" s="129"/>
      <c r="C62" s="38"/>
      <c r="D62" s="38"/>
      <c r="E62" s="38"/>
      <c r="F62" s="38"/>
      <c r="G62" s="42">
        <v>24173095237</v>
      </c>
    </row>
    <row r="63" spans="1:7" ht="15.75">
      <c r="A63" s="128" t="s">
        <v>84</v>
      </c>
      <c r="B63" s="72">
        <v>22386837127</v>
      </c>
      <c r="C63" s="72">
        <v>26516087926</v>
      </c>
      <c r="D63" s="72">
        <v>50647939264</v>
      </c>
      <c r="E63" s="72">
        <v>10162582746</v>
      </c>
      <c r="F63" s="72">
        <v>1930697186</v>
      </c>
      <c r="G63" s="72">
        <v>135817239486</v>
      </c>
    </row>
    <row r="64" spans="1:7" s="87" customFormat="1" ht="15.75">
      <c r="A64" s="138" t="s">
        <v>164</v>
      </c>
      <c r="B64" s="138"/>
      <c r="C64" s="139"/>
      <c r="D64" s="139"/>
      <c r="E64" s="139"/>
      <c r="F64" s="139"/>
      <c r="G64" s="139"/>
    </row>
    <row r="65" spans="1:7" ht="15">
      <c r="A65" s="75" t="s">
        <v>165</v>
      </c>
      <c r="B65" s="17">
        <v>20412659900</v>
      </c>
      <c r="C65" s="17">
        <v>14186307628</v>
      </c>
      <c r="D65" s="17">
        <v>3617489725</v>
      </c>
      <c r="E65" s="17">
        <v>10591013817</v>
      </c>
      <c r="F65" s="17">
        <v>0</v>
      </c>
      <c r="G65" s="17">
        <v>48807471070</v>
      </c>
    </row>
    <row r="66" spans="1:7" ht="15">
      <c r="A66" s="75" t="s">
        <v>166</v>
      </c>
      <c r="B66" s="17"/>
      <c r="C66" s="17"/>
      <c r="D66" s="17"/>
      <c r="E66" s="25"/>
      <c r="F66" s="25"/>
      <c r="G66" s="17">
        <v>0</v>
      </c>
    </row>
    <row r="67" spans="1:7" ht="15">
      <c r="A67" s="75" t="s">
        <v>167</v>
      </c>
      <c r="B67" s="75"/>
      <c r="C67" s="17"/>
      <c r="D67" s="17"/>
      <c r="E67" s="17"/>
      <c r="F67" s="17"/>
      <c r="G67" s="17">
        <v>3652686313</v>
      </c>
    </row>
    <row r="68" spans="1:7" ht="15.75">
      <c r="A68" s="128" t="s">
        <v>85</v>
      </c>
      <c r="B68" s="72">
        <v>20412659900</v>
      </c>
      <c r="C68" s="72">
        <v>14186307628</v>
      </c>
      <c r="D68" s="72">
        <v>3617489725</v>
      </c>
      <c r="E68" s="72">
        <v>10591013817</v>
      </c>
      <c r="F68" s="72">
        <v>0</v>
      </c>
      <c r="G68" s="72">
        <v>52460157383</v>
      </c>
    </row>
    <row r="69" ht="15">
      <c r="A69" s="131"/>
    </row>
    <row r="70" ht="15">
      <c r="A70" s="131"/>
    </row>
  </sheetData>
  <sheetProtection/>
  <mergeCells count="32">
    <mergeCell ref="A1:G1"/>
    <mergeCell ref="A3:A4"/>
    <mergeCell ref="C3:C4"/>
    <mergeCell ref="D3:D4"/>
    <mergeCell ref="E3:E4"/>
    <mergeCell ref="F3:F4"/>
    <mergeCell ref="G3:G4"/>
    <mergeCell ref="B3:B4"/>
    <mergeCell ref="A17:G17"/>
    <mergeCell ref="A19:A20"/>
    <mergeCell ref="C19:C20"/>
    <mergeCell ref="D19:D20"/>
    <mergeCell ref="E19:E20"/>
    <mergeCell ref="E38:E39"/>
    <mergeCell ref="A36:G36"/>
    <mergeCell ref="F38:F39"/>
    <mergeCell ref="B19:B20"/>
    <mergeCell ref="F19:F20"/>
    <mergeCell ref="G19:G20"/>
    <mergeCell ref="E55:E56"/>
    <mergeCell ref="F55:F56"/>
    <mergeCell ref="G55:G56"/>
    <mergeCell ref="B55:B56"/>
    <mergeCell ref="C55:C56"/>
    <mergeCell ref="D55:D56"/>
    <mergeCell ref="G38:G39"/>
    <mergeCell ref="A38:A39"/>
    <mergeCell ref="B38:B39"/>
    <mergeCell ref="A53:G53"/>
    <mergeCell ref="A55:A56"/>
    <mergeCell ref="C38:C39"/>
    <mergeCell ref="D38:D39"/>
  </mergeCells>
  <printOptions/>
  <pageMargins left="0.7086614173228347" right="0" top="0.66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B1">
      <selection activeCell="E30" sqref="E30"/>
    </sheetView>
  </sheetViews>
  <sheetFormatPr defaultColWidth="8.796875" defaultRowHeight="14.25"/>
  <cols>
    <col min="1" max="1" width="55.5" style="0" customWidth="1"/>
    <col min="2" max="2" width="7.5" style="0" customWidth="1"/>
    <col min="3" max="3" width="8" style="0" customWidth="1"/>
    <col min="4" max="5" width="14.69921875" style="0" customWidth="1"/>
    <col min="6" max="6" width="15.5" style="0" customWidth="1"/>
    <col min="7" max="7" width="16.5" style="0" customWidth="1"/>
    <col min="8" max="9" width="16" style="0" customWidth="1"/>
    <col min="10" max="11" width="13" style="0" customWidth="1"/>
    <col min="12" max="12" width="13.19921875" style="0" customWidth="1"/>
    <col min="13" max="13" width="13.5" style="0" customWidth="1"/>
    <col min="14" max="14" width="13.3984375" style="0" customWidth="1"/>
    <col min="15" max="15" width="12.3984375" style="0" customWidth="1"/>
    <col min="16" max="16" width="15.19921875" style="0" customWidth="1"/>
    <col min="17" max="17" width="14.3984375" style="0" customWidth="1"/>
    <col min="18" max="18" width="14.5" style="0" bestFit="1" customWidth="1"/>
    <col min="20" max="20" width="16.8984375" style="0" customWidth="1"/>
    <col min="21" max="21" width="28" style="0" customWidth="1"/>
  </cols>
  <sheetData>
    <row r="1" spans="1:7" ht="15.75">
      <c r="A1" s="59" t="s">
        <v>106</v>
      </c>
      <c r="B1" s="19"/>
      <c r="C1" s="19"/>
      <c r="F1" s="362" t="s">
        <v>362</v>
      </c>
      <c r="G1" s="362"/>
    </row>
    <row r="2" spans="1:7" ht="12.75" customHeight="1">
      <c r="A2" s="59"/>
      <c r="B2" s="19"/>
      <c r="C2" s="19"/>
      <c r="F2" s="352" t="s">
        <v>710</v>
      </c>
      <c r="G2" s="352"/>
    </row>
    <row r="3" spans="1:7" ht="12.75" customHeight="1">
      <c r="A3" s="59"/>
      <c r="B3" s="19"/>
      <c r="C3" s="19"/>
      <c r="F3" s="352"/>
      <c r="G3" s="352"/>
    </row>
    <row r="4" spans="1:7" ht="11.25" customHeight="1">
      <c r="A4" s="59"/>
      <c r="B4" s="19"/>
      <c r="C4" s="19"/>
      <c r="E4" s="61"/>
      <c r="F4" s="61"/>
      <c r="G4" s="61"/>
    </row>
    <row r="5" spans="1:7" ht="21.75">
      <c r="A5" s="364" t="s">
        <v>89</v>
      </c>
      <c r="B5" s="364"/>
      <c r="C5" s="364"/>
      <c r="D5" s="364"/>
      <c r="E5" s="364"/>
      <c r="F5" s="364"/>
      <c r="G5" s="364"/>
    </row>
    <row r="6" spans="1:7" ht="15.75">
      <c r="A6" s="363" t="s">
        <v>348</v>
      </c>
      <c r="B6" s="363"/>
      <c r="C6" s="363"/>
      <c r="D6" s="363"/>
      <c r="E6" s="363"/>
      <c r="F6" s="363"/>
      <c r="G6" s="363"/>
    </row>
    <row r="7" spans="1:7" ht="15" customHeight="1">
      <c r="A7" s="23"/>
      <c r="B7" s="19"/>
      <c r="C7" s="19"/>
      <c r="F7" s="80" t="s">
        <v>566</v>
      </c>
      <c r="G7" s="13"/>
    </row>
    <row r="8" spans="1:7" ht="15.75">
      <c r="A8" s="360" t="s">
        <v>718</v>
      </c>
      <c r="B8" s="360" t="s">
        <v>719</v>
      </c>
      <c r="C8" s="360" t="s">
        <v>359</v>
      </c>
      <c r="D8" s="356" t="s">
        <v>567</v>
      </c>
      <c r="E8" s="357"/>
      <c r="F8" s="358" t="s">
        <v>19</v>
      </c>
      <c r="G8" s="359"/>
    </row>
    <row r="9" spans="1:7" ht="14.25">
      <c r="A9" s="361"/>
      <c r="B9" s="361" t="s">
        <v>719</v>
      </c>
      <c r="C9" s="361"/>
      <c r="D9" s="29" t="s">
        <v>568</v>
      </c>
      <c r="E9" s="29" t="s">
        <v>569</v>
      </c>
      <c r="F9" s="29" t="s">
        <v>568</v>
      </c>
      <c r="G9" s="29" t="s">
        <v>569</v>
      </c>
    </row>
    <row r="10" spans="1:7" ht="11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3.5" customHeight="1">
      <c r="A11" s="81" t="s">
        <v>88</v>
      </c>
      <c r="B11" s="197" t="s">
        <v>736</v>
      </c>
      <c r="C11" s="198">
        <v>1</v>
      </c>
      <c r="D11" s="85">
        <v>53798597183</v>
      </c>
      <c r="E11" s="85">
        <v>70762174954</v>
      </c>
      <c r="F11" s="85">
        <v>53798597183</v>
      </c>
      <c r="G11" s="85">
        <v>70762174954</v>
      </c>
    </row>
    <row r="12" spans="1:7" ht="13.5" customHeight="1">
      <c r="A12" s="82" t="s">
        <v>250</v>
      </c>
      <c r="B12" s="199" t="s">
        <v>252</v>
      </c>
      <c r="C12" s="200">
        <v>2</v>
      </c>
      <c r="D12" s="85">
        <v>0</v>
      </c>
      <c r="E12" s="85">
        <v>0</v>
      </c>
      <c r="F12" s="85">
        <v>0</v>
      </c>
      <c r="G12" s="85">
        <v>0</v>
      </c>
    </row>
    <row r="13" spans="1:7" ht="13.5" customHeight="1">
      <c r="A13" s="82" t="s">
        <v>243</v>
      </c>
      <c r="B13" s="199" t="s">
        <v>244</v>
      </c>
      <c r="C13" s="200"/>
      <c r="D13" s="85">
        <v>53798597183</v>
      </c>
      <c r="E13" s="85">
        <v>70762174954</v>
      </c>
      <c r="F13" s="85">
        <v>53798597183</v>
      </c>
      <c r="G13" s="85">
        <v>70762174954</v>
      </c>
    </row>
    <row r="14" spans="1:7" ht="13.5" customHeight="1">
      <c r="A14" s="82" t="s">
        <v>5</v>
      </c>
      <c r="B14" s="199" t="s">
        <v>245</v>
      </c>
      <c r="C14" s="200">
        <v>3</v>
      </c>
      <c r="D14" s="85">
        <v>49161160106</v>
      </c>
      <c r="E14" s="85">
        <v>67296617289</v>
      </c>
      <c r="F14" s="85">
        <v>49161160106</v>
      </c>
      <c r="G14" s="85">
        <v>67296617289</v>
      </c>
    </row>
    <row r="15" spans="1:7" ht="13.5" customHeight="1">
      <c r="A15" s="82" t="s">
        <v>6</v>
      </c>
      <c r="B15" s="199" t="s">
        <v>15</v>
      </c>
      <c r="C15" s="200"/>
      <c r="D15" s="85">
        <v>4637437077</v>
      </c>
      <c r="E15" s="85">
        <v>3465557665</v>
      </c>
      <c r="F15" s="85">
        <v>4637437077</v>
      </c>
      <c r="G15" s="85">
        <v>3465557665</v>
      </c>
    </row>
    <row r="16" spans="1:7" ht="13.5" customHeight="1">
      <c r="A16" s="82" t="s">
        <v>7</v>
      </c>
      <c r="B16" s="199" t="s">
        <v>258</v>
      </c>
      <c r="C16" s="200">
        <v>4</v>
      </c>
      <c r="D16" s="85">
        <v>24842236</v>
      </c>
      <c r="E16" s="85">
        <v>15376432</v>
      </c>
      <c r="F16" s="85">
        <v>24842236</v>
      </c>
      <c r="G16" s="85">
        <v>15376432</v>
      </c>
    </row>
    <row r="17" spans="1:7" ht="13.5" customHeight="1">
      <c r="A17" s="82" t="s">
        <v>139</v>
      </c>
      <c r="B17" s="199" t="s">
        <v>259</v>
      </c>
      <c r="C17" s="200">
        <v>5</v>
      </c>
      <c r="D17" s="85">
        <v>-41100708</v>
      </c>
      <c r="E17" s="85">
        <v>53444446</v>
      </c>
      <c r="F17" s="85">
        <v>-41100708</v>
      </c>
      <c r="G17" s="85">
        <v>53444446</v>
      </c>
    </row>
    <row r="18" spans="1:7" ht="13.5" customHeight="1">
      <c r="A18" s="83" t="s">
        <v>34</v>
      </c>
      <c r="B18" s="199" t="s">
        <v>260</v>
      </c>
      <c r="C18" s="200"/>
      <c r="D18" s="96">
        <v>32222222</v>
      </c>
      <c r="E18" s="96">
        <v>53444446</v>
      </c>
      <c r="F18" s="96">
        <v>32222222</v>
      </c>
      <c r="G18" s="96">
        <v>53444446</v>
      </c>
    </row>
    <row r="19" spans="1:7" ht="13.5" customHeight="1">
      <c r="A19" s="82" t="s">
        <v>349</v>
      </c>
      <c r="B19" s="199">
        <v>24</v>
      </c>
      <c r="C19" s="200"/>
      <c r="D19" s="85">
        <v>0</v>
      </c>
      <c r="E19" s="85">
        <v>98957952</v>
      </c>
      <c r="F19" s="96"/>
      <c r="G19" s="85">
        <v>98957952</v>
      </c>
    </row>
    <row r="20" spans="1:7" ht="13.5" customHeight="1">
      <c r="A20" s="82" t="s">
        <v>350</v>
      </c>
      <c r="B20" s="199">
        <v>25</v>
      </c>
      <c r="C20" s="200">
        <v>8</v>
      </c>
      <c r="D20" s="85">
        <v>849345624</v>
      </c>
      <c r="E20" s="85">
        <v>720885498</v>
      </c>
      <c r="F20" s="85">
        <v>849345624</v>
      </c>
      <c r="G20" s="85">
        <v>720885498</v>
      </c>
    </row>
    <row r="21" spans="1:7" ht="13.5" customHeight="1">
      <c r="A21" s="82" t="s">
        <v>351</v>
      </c>
      <c r="B21" s="199">
        <v>26</v>
      </c>
      <c r="C21" s="200">
        <v>8</v>
      </c>
      <c r="D21" s="85">
        <v>3178103669</v>
      </c>
      <c r="E21" s="85">
        <v>2823334652</v>
      </c>
      <c r="F21" s="85">
        <v>3178103669</v>
      </c>
      <c r="G21" s="85">
        <v>2823334652</v>
      </c>
    </row>
    <row r="22" spans="1:7" ht="13.5" customHeight="1">
      <c r="A22" s="82" t="s">
        <v>352</v>
      </c>
      <c r="B22" s="199" t="s">
        <v>16</v>
      </c>
      <c r="C22" s="200"/>
      <c r="D22" s="85">
        <v>675930728</v>
      </c>
      <c r="E22" s="85">
        <v>-17772547</v>
      </c>
      <c r="F22" s="85">
        <v>675930728</v>
      </c>
      <c r="G22" s="85">
        <v>-17772547</v>
      </c>
    </row>
    <row r="23" spans="1:7" ht="13.5" customHeight="1">
      <c r="A23" s="82" t="s">
        <v>353</v>
      </c>
      <c r="B23" s="199" t="s">
        <v>17</v>
      </c>
      <c r="C23" s="200">
        <v>6</v>
      </c>
      <c r="D23" s="85">
        <v>9090909</v>
      </c>
      <c r="E23" s="85">
        <v>637100000</v>
      </c>
      <c r="F23" s="85">
        <v>9090909</v>
      </c>
      <c r="G23" s="85">
        <v>637100000</v>
      </c>
    </row>
    <row r="24" spans="1:7" ht="13.5" customHeight="1">
      <c r="A24" s="82" t="s">
        <v>354</v>
      </c>
      <c r="B24" s="199">
        <v>32</v>
      </c>
      <c r="C24" s="200">
        <v>7</v>
      </c>
      <c r="D24" s="85">
        <v>7413349</v>
      </c>
      <c r="E24" s="85">
        <v>578548415</v>
      </c>
      <c r="F24" s="85">
        <v>7413349</v>
      </c>
      <c r="G24" s="85">
        <v>578548415</v>
      </c>
    </row>
    <row r="25" spans="1:7" ht="13.5" customHeight="1">
      <c r="A25" s="82" t="s">
        <v>355</v>
      </c>
      <c r="B25" s="199" t="s">
        <v>28</v>
      </c>
      <c r="C25" s="200"/>
      <c r="D25" s="85">
        <v>1677560</v>
      </c>
      <c r="E25" s="85">
        <v>58551585</v>
      </c>
      <c r="F25" s="85">
        <v>1677560</v>
      </c>
      <c r="G25" s="85">
        <v>58551585</v>
      </c>
    </row>
    <row r="26" spans="1:7" ht="13.5" customHeight="1">
      <c r="A26" s="82" t="s">
        <v>536</v>
      </c>
      <c r="B26" s="199" t="s">
        <v>215</v>
      </c>
      <c r="C26" s="200"/>
      <c r="D26" s="85">
        <v>677608288</v>
      </c>
      <c r="E26" s="85">
        <v>40779038</v>
      </c>
      <c r="F26" s="85">
        <v>677608288</v>
      </c>
      <c r="G26" s="85">
        <v>40779038</v>
      </c>
    </row>
    <row r="27" spans="1:7" ht="13.5" customHeight="1">
      <c r="A27" s="82" t="s">
        <v>537</v>
      </c>
      <c r="B27" s="199" t="s">
        <v>216</v>
      </c>
      <c r="C27" s="200">
        <v>10</v>
      </c>
      <c r="D27" s="85">
        <v>64469685</v>
      </c>
      <c r="E27" s="85">
        <v>0</v>
      </c>
      <c r="F27" s="85">
        <v>64469685</v>
      </c>
      <c r="G27" s="85">
        <v>0</v>
      </c>
    </row>
    <row r="28" spans="1:7" ht="13.5" customHeight="1">
      <c r="A28" s="82" t="s">
        <v>538</v>
      </c>
      <c r="B28" s="199" t="s">
        <v>217</v>
      </c>
      <c r="C28" s="200">
        <v>11</v>
      </c>
      <c r="D28" s="85">
        <v>0</v>
      </c>
      <c r="E28" s="85">
        <v>0</v>
      </c>
      <c r="F28" s="85">
        <v>0</v>
      </c>
      <c r="G28" s="85">
        <v>0</v>
      </c>
    </row>
    <row r="29" spans="1:7" ht="13.5" customHeight="1">
      <c r="A29" s="82" t="s">
        <v>539</v>
      </c>
      <c r="B29" s="199" t="s">
        <v>321</v>
      </c>
      <c r="C29" s="201"/>
      <c r="D29" s="85">
        <v>613138603</v>
      </c>
      <c r="E29" s="85">
        <v>40779038</v>
      </c>
      <c r="F29" s="85">
        <v>613138603</v>
      </c>
      <c r="G29" s="85">
        <v>40779038</v>
      </c>
    </row>
    <row r="30" spans="1:7" ht="13.5" customHeight="1">
      <c r="A30" s="88" t="s">
        <v>356</v>
      </c>
      <c r="B30" s="205">
        <v>61</v>
      </c>
      <c r="C30" s="89"/>
      <c r="D30" s="85">
        <v>613138603</v>
      </c>
      <c r="E30" s="85">
        <v>40779038</v>
      </c>
      <c r="F30" s="85">
        <v>613138603</v>
      </c>
      <c r="G30" s="85">
        <v>40779038</v>
      </c>
    </row>
    <row r="31" spans="1:7" ht="13.5" customHeight="1">
      <c r="A31" s="88" t="s">
        <v>357</v>
      </c>
      <c r="B31" s="205">
        <v>62</v>
      </c>
      <c r="C31" s="89"/>
      <c r="D31" s="85"/>
      <c r="E31" s="85"/>
      <c r="F31" s="85"/>
      <c r="G31" s="85"/>
    </row>
    <row r="32" spans="1:7" ht="13.5" customHeight="1">
      <c r="A32" s="82" t="s">
        <v>540</v>
      </c>
      <c r="B32" s="202">
        <v>70</v>
      </c>
      <c r="C32" s="89"/>
      <c r="D32" s="203">
        <v>110.11828358477011</v>
      </c>
      <c r="E32" s="203">
        <v>7.323821479885058</v>
      </c>
      <c r="F32" s="203">
        <v>110.11828358477011</v>
      </c>
      <c r="G32" s="203">
        <v>7.323821479885058</v>
      </c>
    </row>
    <row r="33" spans="1:7" ht="13.5" customHeight="1">
      <c r="A33" s="84" t="s">
        <v>358</v>
      </c>
      <c r="B33" s="204">
        <v>71</v>
      </c>
      <c r="C33" s="34"/>
      <c r="D33" s="97"/>
      <c r="E33" s="97"/>
      <c r="F33" s="97"/>
      <c r="G33" s="86"/>
    </row>
    <row r="34" spans="2:7" ht="15">
      <c r="B34" s="354" t="s">
        <v>361</v>
      </c>
      <c r="C34" s="354"/>
      <c r="D34" s="354"/>
      <c r="E34" s="354"/>
      <c r="F34" s="354"/>
      <c r="G34" s="354"/>
    </row>
    <row r="35" spans="1:7" ht="18">
      <c r="A35" s="355" t="s">
        <v>331</v>
      </c>
      <c r="B35" s="355"/>
      <c r="C35" s="355"/>
      <c r="D35" s="353" t="s">
        <v>549</v>
      </c>
      <c r="E35" s="353"/>
      <c r="F35" s="353"/>
      <c r="G35" s="353"/>
    </row>
    <row r="40" spans="1:7" ht="18">
      <c r="A40" s="6" t="s">
        <v>360</v>
      </c>
      <c r="B40" s="6"/>
      <c r="C40" s="6"/>
      <c r="D40" s="353" t="s">
        <v>23</v>
      </c>
      <c r="E40" s="353"/>
      <c r="F40" s="353"/>
      <c r="G40" s="353"/>
    </row>
  </sheetData>
  <sheetProtection/>
  <mergeCells count="13">
    <mergeCell ref="F1:G1"/>
    <mergeCell ref="F2:G3"/>
    <mergeCell ref="A6:G6"/>
    <mergeCell ref="A5:G5"/>
    <mergeCell ref="D40:G40"/>
    <mergeCell ref="B34:G34"/>
    <mergeCell ref="A35:C35"/>
    <mergeCell ref="D35:G35"/>
    <mergeCell ref="D8:E8"/>
    <mergeCell ref="F8:G8"/>
    <mergeCell ref="A8:A9"/>
    <mergeCell ref="B8:B9"/>
    <mergeCell ref="C8:C9"/>
  </mergeCells>
  <printOptions horizontalCentered="1"/>
  <pageMargins left="0.35" right="0.1968503937007874" top="0.38" bottom="0" header="0.3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8.796875" defaultRowHeight="14.25"/>
  <cols>
    <col min="1" max="1" width="52.3984375" style="0" customWidth="1"/>
    <col min="2" max="2" width="7" style="113" customWidth="1"/>
    <col min="3" max="3" width="6.3984375" style="0" customWidth="1"/>
    <col min="4" max="4" width="13" style="0" customWidth="1"/>
    <col min="5" max="5" width="13.3984375" style="0" customWidth="1"/>
    <col min="7" max="7" width="16" style="0" customWidth="1"/>
  </cols>
  <sheetData>
    <row r="1" spans="1:5" ht="30" customHeight="1">
      <c r="A1" s="26" t="s">
        <v>624</v>
      </c>
      <c r="B1" s="116"/>
      <c r="C1" s="367" t="s">
        <v>18</v>
      </c>
      <c r="D1" s="367"/>
      <c r="E1" s="367"/>
    </row>
    <row r="2" spans="1:5" ht="15" customHeight="1">
      <c r="A2" s="175" t="s">
        <v>709</v>
      </c>
      <c r="B2" s="116"/>
      <c r="C2" s="352" t="s">
        <v>710</v>
      </c>
      <c r="D2" s="352"/>
      <c r="E2" s="352"/>
    </row>
    <row r="3" spans="1:5" ht="15">
      <c r="A3" s="26"/>
      <c r="B3" s="116"/>
      <c r="C3" s="352"/>
      <c r="D3" s="352"/>
      <c r="E3" s="352"/>
    </row>
    <row r="4" spans="1:5" ht="21" customHeight="1">
      <c r="A4" s="365" t="s">
        <v>125</v>
      </c>
      <c r="B4" s="365"/>
      <c r="C4" s="365"/>
      <c r="D4" s="365"/>
      <c r="E4" s="365"/>
    </row>
    <row r="5" spans="1:5" ht="15.75">
      <c r="A5" s="366" t="s">
        <v>43</v>
      </c>
      <c r="B5" s="366"/>
      <c r="C5" s="366"/>
      <c r="D5" s="366"/>
      <c r="E5" s="366"/>
    </row>
    <row r="6" spans="1:5" ht="15.75" customHeight="1">
      <c r="A6" s="362" t="s">
        <v>363</v>
      </c>
      <c r="B6" s="362"/>
      <c r="C6" s="362"/>
      <c r="D6" s="362"/>
      <c r="E6" s="362"/>
    </row>
    <row r="7" spans="1:5" ht="25.5" customHeight="1">
      <c r="A7" s="369" t="s">
        <v>272</v>
      </c>
      <c r="B7" s="368" t="s">
        <v>339</v>
      </c>
      <c r="C7" s="368" t="s">
        <v>242</v>
      </c>
      <c r="D7" s="206" t="s">
        <v>348</v>
      </c>
      <c r="E7" s="206" t="s">
        <v>124</v>
      </c>
    </row>
    <row r="8" spans="1:5" ht="13.5" customHeight="1">
      <c r="A8" s="369"/>
      <c r="B8" s="368"/>
      <c r="C8" s="368"/>
      <c r="D8" s="207"/>
      <c r="E8" s="207"/>
    </row>
    <row r="9" spans="1:5" ht="9.75" customHeight="1">
      <c r="A9" s="56">
        <v>1</v>
      </c>
      <c r="B9" s="110">
        <v>2</v>
      </c>
      <c r="C9" s="57">
        <v>3</v>
      </c>
      <c r="D9" s="60">
        <v>4</v>
      </c>
      <c r="E9" s="60">
        <v>5</v>
      </c>
    </row>
    <row r="10" spans="1:5" ht="15">
      <c r="A10" s="106" t="s">
        <v>246</v>
      </c>
      <c r="B10" s="208" t="s">
        <v>30</v>
      </c>
      <c r="C10" s="111"/>
      <c r="D10" s="28"/>
      <c r="E10" s="28"/>
    </row>
    <row r="11" spans="1:5" ht="12.75" customHeight="1">
      <c r="A11" s="107" t="s">
        <v>45</v>
      </c>
      <c r="B11" s="209" t="s">
        <v>736</v>
      </c>
      <c r="C11" s="112"/>
      <c r="D11" s="115">
        <f>+'KQKD HOPNHAT'!D26</f>
        <v>677608288</v>
      </c>
      <c r="E11" s="115">
        <f>+'KQKD HOPNHAT'!E26</f>
        <v>40779038</v>
      </c>
    </row>
    <row r="12" spans="1:5" ht="12.75" customHeight="1">
      <c r="A12" s="107" t="s">
        <v>46</v>
      </c>
      <c r="B12" s="210"/>
      <c r="C12" s="112"/>
      <c r="D12" s="211"/>
      <c r="E12" s="211"/>
    </row>
    <row r="13" spans="1:5" ht="12.75" customHeight="1">
      <c r="A13" s="101" t="s">
        <v>364</v>
      </c>
      <c r="B13" s="212" t="s">
        <v>252</v>
      </c>
      <c r="C13" s="112"/>
      <c r="D13" s="211">
        <v>1898698603</v>
      </c>
      <c r="E13" s="211">
        <v>1932844929</v>
      </c>
    </row>
    <row r="14" spans="1:5" ht="12.75" customHeight="1">
      <c r="A14" s="101" t="s">
        <v>48</v>
      </c>
      <c r="B14" s="212" t="s">
        <v>253</v>
      </c>
      <c r="C14" s="112"/>
      <c r="D14" s="211">
        <v>-73322930</v>
      </c>
      <c r="E14" s="211"/>
    </row>
    <row r="15" spans="1:5" ht="26.25" customHeight="1">
      <c r="A15" s="213" t="s">
        <v>365</v>
      </c>
      <c r="B15" s="212" t="s">
        <v>254</v>
      </c>
      <c r="C15" s="112"/>
      <c r="D15" s="211"/>
      <c r="E15" s="211"/>
    </row>
    <row r="16" spans="1:5" ht="12.75" customHeight="1">
      <c r="A16" s="101" t="s">
        <v>49</v>
      </c>
      <c r="B16" s="210" t="s">
        <v>255</v>
      </c>
      <c r="C16" s="112"/>
      <c r="D16" s="211">
        <v>-33933145</v>
      </c>
      <c r="E16" s="211">
        <v>-73918017</v>
      </c>
    </row>
    <row r="17" spans="1:5" ht="12.75" customHeight="1">
      <c r="A17" s="101" t="s">
        <v>50</v>
      </c>
      <c r="B17" s="210" t="s">
        <v>256</v>
      </c>
      <c r="C17" s="112"/>
      <c r="D17" s="211">
        <v>-32222222</v>
      </c>
      <c r="E17" s="211">
        <v>53444446</v>
      </c>
    </row>
    <row r="18" spans="1:5" ht="12.75" customHeight="1">
      <c r="A18" s="101" t="s">
        <v>366</v>
      </c>
      <c r="B18" s="212" t="s">
        <v>367</v>
      </c>
      <c r="C18" s="112"/>
      <c r="D18" s="211"/>
      <c r="E18" s="211"/>
    </row>
    <row r="19" spans="1:5" ht="12.75" customHeight="1">
      <c r="A19" s="107" t="s">
        <v>51</v>
      </c>
      <c r="B19" s="92" t="s">
        <v>69</v>
      </c>
      <c r="C19" s="108"/>
      <c r="D19" s="25"/>
      <c r="E19" s="25"/>
    </row>
    <row r="20" spans="1:5" ht="12.75" customHeight="1">
      <c r="A20" s="101" t="s">
        <v>52</v>
      </c>
      <c r="B20" s="212" t="s">
        <v>70</v>
      </c>
      <c r="C20" s="112"/>
      <c r="D20" s="211">
        <v>5765775393</v>
      </c>
      <c r="E20" s="211">
        <v>-452814002</v>
      </c>
    </row>
    <row r="21" spans="1:5" ht="12.75" customHeight="1">
      <c r="A21" s="101" t="s">
        <v>53</v>
      </c>
      <c r="B21" s="210">
        <v>10</v>
      </c>
      <c r="C21" s="112"/>
      <c r="D21" s="211">
        <v>-20411686646</v>
      </c>
      <c r="E21" s="211">
        <v>-1128587489</v>
      </c>
    </row>
    <row r="22" spans="1:5" ht="12.75" customHeight="1">
      <c r="A22" s="213" t="s">
        <v>54</v>
      </c>
      <c r="B22" s="210">
        <v>11</v>
      </c>
      <c r="C22" s="112"/>
      <c r="D22" s="211">
        <v>-3891143043</v>
      </c>
      <c r="E22" s="211">
        <v>2050449168</v>
      </c>
    </row>
    <row r="23" spans="1:5" ht="12.75" customHeight="1">
      <c r="A23" s="101" t="s">
        <v>55</v>
      </c>
      <c r="B23" s="210">
        <v>12</v>
      </c>
      <c r="C23" s="112"/>
      <c r="D23" s="211">
        <v>-1309979596</v>
      </c>
      <c r="E23" s="211">
        <v>896758970</v>
      </c>
    </row>
    <row r="24" spans="1:5" ht="12.75" customHeight="1">
      <c r="A24" s="101" t="s">
        <v>368</v>
      </c>
      <c r="B24" s="210">
        <v>13</v>
      </c>
      <c r="C24" s="112"/>
      <c r="D24" s="211"/>
      <c r="E24" s="211"/>
    </row>
    <row r="25" spans="1:5" ht="12.75" customHeight="1">
      <c r="A25" s="101" t="s">
        <v>56</v>
      </c>
      <c r="B25" s="210">
        <v>14</v>
      </c>
      <c r="C25" s="112"/>
      <c r="D25" s="211">
        <v>32222222</v>
      </c>
      <c r="E25" s="211">
        <f>-E17</f>
        <v>-53444446</v>
      </c>
    </row>
    <row r="26" spans="1:5" ht="12.75" customHeight="1">
      <c r="A26" s="101" t="s">
        <v>57</v>
      </c>
      <c r="B26" s="210">
        <v>15</v>
      </c>
      <c r="C26" s="112"/>
      <c r="D26" s="211">
        <v>40877189</v>
      </c>
      <c r="E26" s="211">
        <v>-304597185</v>
      </c>
    </row>
    <row r="27" spans="1:5" ht="12.75" customHeight="1">
      <c r="A27" s="101" t="s">
        <v>58</v>
      </c>
      <c r="B27" s="210">
        <v>16</v>
      </c>
      <c r="C27" s="112"/>
      <c r="D27" s="211"/>
      <c r="E27" s="211"/>
    </row>
    <row r="28" spans="1:5" ht="12.75" customHeight="1">
      <c r="A28" s="101" t="s">
        <v>59</v>
      </c>
      <c r="B28" s="210">
        <v>17</v>
      </c>
      <c r="C28" s="112"/>
      <c r="D28" s="211">
        <v>-285979349</v>
      </c>
      <c r="E28" s="211">
        <v>-134732800</v>
      </c>
    </row>
    <row r="29" spans="1:5" ht="12.75" customHeight="1">
      <c r="A29" s="107" t="s">
        <v>60</v>
      </c>
      <c r="B29" s="92" t="s">
        <v>15</v>
      </c>
      <c r="C29" s="112"/>
      <c r="D29" s="25">
        <f>SUM(D11:D28)</f>
        <v>-17623085236</v>
      </c>
      <c r="E29" s="25">
        <f>SUM(E11:E28)</f>
        <v>2826182612</v>
      </c>
    </row>
    <row r="30" spans="1:5" ht="12.75" customHeight="1">
      <c r="A30" s="108" t="s">
        <v>61</v>
      </c>
      <c r="B30" s="210" t="s">
        <v>30</v>
      </c>
      <c r="C30" s="112"/>
      <c r="D30" s="102"/>
      <c r="E30" s="102"/>
    </row>
    <row r="31" spans="1:5" ht="12.75" customHeight="1">
      <c r="A31" s="101" t="s">
        <v>62</v>
      </c>
      <c r="B31" s="210">
        <v>21</v>
      </c>
      <c r="C31" s="112"/>
      <c r="D31" s="211">
        <v>-4185715162</v>
      </c>
      <c r="E31" s="211">
        <v>-433906177</v>
      </c>
    </row>
    <row r="32" spans="1:5" ht="12.75" customHeight="1">
      <c r="A32" s="101" t="s">
        <v>63</v>
      </c>
      <c r="B32" s="210">
        <v>22</v>
      </c>
      <c r="C32" s="112"/>
      <c r="D32" s="211">
        <v>9090909</v>
      </c>
      <c r="E32" s="211">
        <v>58541585</v>
      </c>
    </row>
    <row r="33" spans="1:5" ht="12.75" customHeight="1">
      <c r="A33" s="101" t="s">
        <v>96</v>
      </c>
      <c r="B33" s="210">
        <v>23</v>
      </c>
      <c r="C33" s="112"/>
      <c r="D33" s="211"/>
      <c r="E33" s="211"/>
    </row>
    <row r="34" spans="1:5" ht="12.75" customHeight="1">
      <c r="A34" s="101" t="s">
        <v>95</v>
      </c>
      <c r="B34" s="210">
        <v>24</v>
      </c>
      <c r="C34" s="112"/>
      <c r="D34" s="211"/>
      <c r="E34" s="211"/>
    </row>
    <row r="35" spans="1:5" ht="12.75" customHeight="1">
      <c r="A35" s="101" t="s">
        <v>64</v>
      </c>
      <c r="B35" s="210">
        <v>25</v>
      </c>
      <c r="C35" s="112"/>
      <c r="D35" s="211"/>
      <c r="E35" s="211"/>
    </row>
    <row r="36" spans="1:5" ht="12.75" customHeight="1">
      <c r="A36" s="101" t="s">
        <v>65</v>
      </c>
      <c r="B36" s="210">
        <v>26</v>
      </c>
      <c r="C36" s="112"/>
      <c r="D36" s="211">
        <v>0</v>
      </c>
      <c r="E36" s="211">
        <v>0</v>
      </c>
    </row>
    <row r="37" spans="1:5" ht="12" customHeight="1">
      <c r="A37" s="101" t="s">
        <v>271</v>
      </c>
      <c r="B37" s="210">
        <v>27</v>
      </c>
      <c r="C37" s="112"/>
      <c r="D37" s="211">
        <v>24842236</v>
      </c>
      <c r="E37" s="211">
        <v>15376432</v>
      </c>
    </row>
    <row r="38" spans="1:5" ht="12.75" customHeight="1">
      <c r="A38" s="107" t="s">
        <v>325</v>
      </c>
      <c r="B38" s="92" t="s">
        <v>16</v>
      </c>
      <c r="C38" s="112"/>
      <c r="D38" s="115">
        <f>SUM(D31:D37)</f>
        <v>-4151782017</v>
      </c>
      <c r="E38" s="115">
        <f>SUM(E31:E37)</f>
        <v>-359988160</v>
      </c>
    </row>
    <row r="39" spans="1:5" ht="12.75" customHeight="1">
      <c r="A39" s="108" t="s">
        <v>66</v>
      </c>
      <c r="B39" s="209"/>
      <c r="C39" s="112"/>
      <c r="D39" s="25"/>
      <c r="E39" s="25"/>
    </row>
    <row r="40" spans="1:5" ht="12.75" customHeight="1">
      <c r="A40" s="101" t="s">
        <v>67</v>
      </c>
      <c r="B40" s="210">
        <v>31</v>
      </c>
      <c r="C40" s="112"/>
      <c r="D40" s="211">
        <v>0</v>
      </c>
      <c r="E40" s="211">
        <v>0</v>
      </c>
    </row>
    <row r="41" spans="1:5" ht="25.5" customHeight="1">
      <c r="A41" s="213" t="s">
        <v>369</v>
      </c>
      <c r="B41" s="210">
        <v>32</v>
      </c>
      <c r="C41" s="112"/>
      <c r="D41" s="25"/>
      <c r="E41" s="25"/>
    </row>
    <row r="42" spans="1:5" ht="12.75" customHeight="1">
      <c r="A42" s="101" t="s">
        <v>370</v>
      </c>
      <c r="B42" s="210">
        <v>33</v>
      </c>
      <c r="C42" s="112"/>
      <c r="D42" s="211">
        <v>5500000000</v>
      </c>
      <c r="E42" s="211">
        <v>3000000000</v>
      </c>
    </row>
    <row r="43" spans="1:5" ht="12.75" customHeight="1">
      <c r="A43" s="101" t="s">
        <v>371</v>
      </c>
      <c r="B43" s="210">
        <v>34</v>
      </c>
      <c r="C43" s="112"/>
      <c r="D43" s="211">
        <v>-13800000000</v>
      </c>
      <c r="E43" s="211">
        <v>-3000000000</v>
      </c>
    </row>
    <row r="44" spans="1:5" ht="12.75" customHeight="1">
      <c r="A44" s="101" t="s">
        <v>372</v>
      </c>
      <c r="B44" s="210">
        <v>35</v>
      </c>
      <c r="C44" s="112"/>
      <c r="D44" s="211">
        <v>0</v>
      </c>
      <c r="E44" s="211">
        <v>0</v>
      </c>
    </row>
    <row r="45" spans="1:5" ht="12.75" customHeight="1">
      <c r="A45" s="101" t="s">
        <v>86</v>
      </c>
      <c r="B45" s="210">
        <v>36</v>
      </c>
      <c r="C45" s="112"/>
      <c r="D45" s="211">
        <v>0</v>
      </c>
      <c r="E45" s="211">
        <v>0</v>
      </c>
    </row>
    <row r="46" spans="1:5" ht="12.75" customHeight="1">
      <c r="A46" s="107" t="s">
        <v>68</v>
      </c>
      <c r="B46" s="92" t="s">
        <v>28</v>
      </c>
      <c r="C46" s="112"/>
      <c r="D46" s="25">
        <f>SUM(D40:D45)</f>
        <v>-8300000000</v>
      </c>
      <c r="E46" s="25">
        <f>SUM(E40:E45)</f>
        <v>0</v>
      </c>
    </row>
    <row r="47" spans="1:5" ht="15">
      <c r="A47" s="108" t="s">
        <v>214</v>
      </c>
      <c r="B47" s="209" t="s">
        <v>215</v>
      </c>
      <c r="C47" s="112"/>
      <c r="D47" s="25">
        <f>+D29+D38+D46</f>
        <v>-30074867253</v>
      </c>
      <c r="E47" s="25">
        <f>+E29+E38+E46</f>
        <v>2466194452</v>
      </c>
    </row>
    <row r="48" spans="1:5" ht="15">
      <c r="A48" s="108" t="s">
        <v>276</v>
      </c>
      <c r="B48" s="209" t="s">
        <v>321</v>
      </c>
      <c r="C48" s="112"/>
      <c r="D48" s="25">
        <v>35095545699</v>
      </c>
      <c r="E48" s="25">
        <v>7067577976</v>
      </c>
    </row>
    <row r="49" spans="1:5" ht="15">
      <c r="A49" s="108" t="s">
        <v>87</v>
      </c>
      <c r="B49" s="209" t="s">
        <v>322</v>
      </c>
      <c r="C49" s="112"/>
      <c r="D49" s="25"/>
      <c r="E49" s="25"/>
    </row>
    <row r="50" spans="1:5" ht="15">
      <c r="A50" s="109" t="s">
        <v>213</v>
      </c>
      <c r="B50" s="215" t="s">
        <v>230</v>
      </c>
      <c r="C50" s="114"/>
      <c r="D50" s="35">
        <f>+D47+D48+D49</f>
        <v>5020678446</v>
      </c>
      <c r="E50" s="35">
        <f>+E47+E48+E49</f>
        <v>9533772428</v>
      </c>
    </row>
    <row r="51" spans="2:4" ht="18" customHeight="1">
      <c r="B51" s="216"/>
      <c r="C51" s="192" t="s">
        <v>373</v>
      </c>
      <c r="D51" s="192"/>
    </row>
    <row r="52" spans="1:5" ht="18">
      <c r="A52" s="6" t="s">
        <v>374</v>
      </c>
      <c r="B52" s="117"/>
      <c r="D52" s="55" t="s">
        <v>593</v>
      </c>
      <c r="E52" s="18"/>
    </row>
    <row r="53" spans="1:5" ht="14.25" customHeight="1">
      <c r="A53" s="217"/>
      <c r="B53" s="117"/>
      <c r="C53" s="55"/>
      <c r="D53" s="55"/>
      <c r="E53" s="55"/>
    </row>
    <row r="54" ht="11.25" customHeight="1">
      <c r="E54" s="55"/>
    </row>
    <row r="55" ht="12" customHeight="1"/>
    <row r="56" ht="14.25" customHeight="1"/>
    <row r="57" spans="1:4" ht="18">
      <c r="A57" s="188" t="s">
        <v>375</v>
      </c>
      <c r="C57" s="55" t="s">
        <v>376</v>
      </c>
      <c r="D57" s="55"/>
    </row>
    <row r="58" ht="18">
      <c r="E58" s="55"/>
    </row>
    <row r="716" ht="14.25">
      <c r="C716" t="s">
        <v>625</v>
      </c>
    </row>
    <row r="724" ht="14.25">
      <c r="C724" t="s">
        <v>625</v>
      </c>
    </row>
    <row r="753" ht="14.25">
      <c r="C753" t="s">
        <v>625</v>
      </c>
    </row>
    <row r="762" ht="14.25">
      <c r="C762" t="s">
        <v>625</v>
      </c>
    </row>
    <row r="769" ht="14.25">
      <c r="C769" t="s">
        <v>625</v>
      </c>
    </row>
    <row r="777" ht="14.25">
      <c r="C777" t="s">
        <v>625</v>
      </c>
    </row>
    <row r="781" ht="14.25">
      <c r="C781" t="s">
        <v>625</v>
      </c>
    </row>
    <row r="792" ht="14.25">
      <c r="C792" t="s">
        <v>625</v>
      </c>
    </row>
    <row r="798" ht="14.25">
      <c r="C798" t="s">
        <v>625</v>
      </c>
    </row>
    <row r="808" ht="14.25">
      <c r="C808" t="s">
        <v>625</v>
      </c>
    </row>
    <row r="813" ht="14.25">
      <c r="C813" t="s">
        <v>625</v>
      </c>
    </row>
    <row r="822" ht="14.25">
      <c r="C822" t="s">
        <v>625</v>
      </c>
    </row>
    <row r="830" ht="14.25">
      <c r="C830" t="s">
        <v>625</v>
      </c>
    </row>
    <row r="836" ht="14.25">
      <c r="C836" t="s">
        <v>625</v>
      </c>
    </row>
    <row r="857" ht="14.25">
      <c r="C857" t="s">
        <v>625</v>
      </c>
    </row>
    <row r="875" ht="14.25">
      <c r="C875" t="s">
        <v>625</v>
      </c>
    </row>
    <row r="879" ht="14.25">
      <c r="C879" t="s">
        <v>625</v>
      </c>
    </row>
  </sheetData>
  <sheetProtection/>
  <mergeCells count="8">
    <mergeCell ref="A6:E6"/>
    <mergeCell ref="A4:E4"/>
    <mergeCell ref="A5:E5"/>
    <mergeCell ref="C2:E3"/>
    <mergeCell ref="C1:E1"/>
    <mergeCell ref="C7:C8"/>
    <mergeCell ref="A7:A8"/>
    <mergeCell ref="B7:B8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9"/>
  <sheetViews>
    <sheetView zoomScalePageLayoutView="0" workbookViewId="0" topLeftCell="A1">
      <selection activeCell="F83" sqref="F83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373" t="s">
        <v>106</v>
      </c>
      <c r="B1" s="373"/>
      <c r="C1" s="373"/>
      <c r="D1" s="373"/>
      <c r="E1" s="373"/>
      <c r="F1" s="374" t="s">
        <v>377</v>
      </c>
      <c r="G1" s="374"/>
    </row>
    <row r="2" spans="1:7" ht="14.25">
      <c r="A2" s="175" t="s">
        <v>709</v>
      </c>
      <c r="B2" s="21"/>
      <c r="C2" s="218"/>
      <c r="D2" s="218"/>
      <c r="E2" s="218"/>
      <c r="F2" s="352" t="s">
        <v>710</v>
      </c>
      <c r="G2" s="352"/>
    </row>
    <row r="3" spans="1:7" ht="15">
      <c r="A3" s="20"/>
      <c r="B3" s="21"/>
      <c r="C3" s="375"/>
      <c r="D3" s="375"/>
      <c r="E3" s="375"/>
      <c r="F3" s="352"/>
      <c r="G3" s="352"/>
    </row>
    <row r="4" spans="1:7" ht="15">
      <c r="A4" s="20"/>
      <c r="B4" s="21"/>
      <c r="C4" s="61"/>
      <c r="D4" s="61"/>
      <c r="E4" s="61"/>
      <c r="F4" s="61"/>
      <c r="G4" s="61"/>
    </row>
    <row r="5" spans="1:7" ht="19.5">
      <c r="A5" s="377" t="s">
        <v>232</v>
      </c>
      <c r="B5" s="377"/>
      <c r="C5" s="377"/>
      <c r="D5" s="377"/>
      <c r="E5" s="377"/>
      <c r="F5" s="377"/>
      <c r="G5" s="377"/>
    </row>
    <row r="6" spans="1:7" ht="16.5">
      <c r="A6" s="378" t="s">
        <v>348</v>
      </c>
      <c r="B6" s="378"/>
      <c r="C6" s="378"/>
      <c r="D6" s="378"/>
      <c r="E6" s="378"/>
      <c r="F6" s="378"/>
      <c r="G6" s="378"/>
    </row>
    <row r="7" ht="14.25">
      <c r="B7" s="7"/>
    </row>
    <row r="8" spans="1:7" ht="16.5">
      <c r="A8" s="376" t="s">
        <v>714</v>
      </c>
      <c r="B8" s="376"/>
      <c r="C8" s="376"/>
      <c r="D8" s="376"/>
      <c r="E8" s="376"/>
      <c r="F8" s="376"/>
      <c r="G8" s="376"/>
    </row>
    <row r="9" spans="1:7" s="219" customFormat="1" ht="15">
      <c r="A9" s="370" t="s">
        <v>100</v>
      </c>
      <c r="B9" s="370"/>
      <c r="C9" s="370"/>
      <c r="D9" s="370"/>
      <c r="E9" s="370"/>
      <c r="F9" s="370"/>
      <c r="G9" s="370"/>
    </row>
    <row r="10" spans="1:7" s="219" customFormat="1" ht="15">
      <c r="A10" s="370" t="s">
        <v>542</v>
      </c>
      <c r="B10" s="370"/>
      <c r="C10" s="370"/>
      <c r="D10" s="370"/>
      <c r="E10" s="370"/>
      <c r="F10" s="370"/>
      <c r="G10" s="370"/>
    </row>
    <row r="11" spans="1:256" s="219" customFormat="1" ht="15">
      <c r="A11" s="370" t="s">
        <v>295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0"/>
      <c r="DD11" s="370"/>
      <c r="DE11" s="370"/>
      <c r="DF11" s="370"/>
      <c r="DG11" s="370"/>
      <c r="DH11" s="370"/>
      <c r="DI11" s="370"/>
      <c r="DJ11" s="370"/>
      <c r="DK11" s="370"/>
      <c r="DL11" s="370"/>
      <c r="DM11" s="370"/>
      <c r="DN11" s="370"/>
      <c r="DO11" s="370"/>
      <c r="DP11" s="370"/>
      <c r="DQ11" s="370"/>
      <c r="DR11" s="370"/>
      <c r="DS11" s="370"/>
      <c r="DT11" s="370"/>
      <c r="DU11" s="370"/>
      <c r="DV11" s="370"/>
      <c r="DW11" s="370"/>
      <c r="DX11" s="370"/>
      <c r="DY11" s="370"/>
      <c r="DZ11" s="370"/>
      <c r="EA11" s="370"/>
      <c r="EB11" s="370"/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0"/>
      <c r="EN11" s="370"/>
      <c r="EO11" s="370"/>
      <c r="EP11" s="370"/>
      <c r="EQ11" s="370"/>
      <c r="ER11" s="370"/>
      <c r="ES11" s="370"/>
      <c r="ET11" s="370"/>
      <c r="EU11" s="370"/>
      <c r="EV11" s="370"/>
      <c r="EW11" s="370"/>
      <c r="EX11" s="370"/>
      <c r="EY11" s="370"/>
      <c r="EZ11" s="370"/>
      <c r="FA11" s="370"/>
      <c r="FB11" s="370"/>
      <c r="FC11" s="370"/>
      <c r="FD11" s="370"/>
      <c r="FE11" s="370"/>
      <c r="FF11" s="370"/>
      <c r="FG11" s="370"/>
      <c r="FH11" s="370"/>
      <c r="FI11" s="370"/>
      <c r="FJ11" s="370"/>
      <c r="FK11" s="370"/>
      <c r="FL11" s="370"/>
      <c r="FM11" s="370"/>
      <c r="FN11" s="370"/>
      <c r="FO11" s="370"/>
      <c r="FP11" s="370"/>
      <c r="FQ11" s="370"/>
      <c r="FR11" s="370"/>
      <c r="FS11" s="370"/>
      <c r="FT11" s="370"/>
      <c r="FU11" s="370"/>
      <c r="FV11" s="370"/>
      <c r="FW11" s="370"/>
      <c r="FX11" s="370"/>
      <c r="FY11" s="370"/>
      <c r="FZ11" s="370"/>
      <c r="GA11" s="370"/>
      <c r="GB11" s="370"/>
      <c r="GC11" s="370"/>
      <c r="GD11" s="370"/>
      <c r="GE11" s="370"/>
      <c r="GF11" s="370"/>
      <c r="GG11" s="370"/>
      <c r="GH11" s="370"/>
      <c r="GI11" s="370"/>
      <c r="GJ11" s="370"/>
      <c r="GK11" s="370"/>
      <c r="GL11" s="370"/>
      <c r="GM11" s="370"/>
      <c r="GN11" s="370"/>
      <c r="GO11" s="370"/>
      <c r="GP11" s="370"/>
      <c r="GQ11" s="370"/>
      <c r="GR11" s="370"/>
      <c r="GS11" s="370"/>
      <c r="GT11" s="370"/>
      <c r="GU11" s="370"/>
      <c r="GV11" s="370"/>
      <c r="GW11" s="370"/>
      <c r="GX11" s="370"/>
      <c r="GY11" s="370"/>
      <c r="GZ11" s="370"/>
      <c r="HA11" s="370"/>
      <c r="HB11" s="370"/>
      <c r="HC11" s="370"/>
      <c r="HD11" s="370"/>
      <c r="HE11" s="370"/>
      <c r="HF11" s="370"/>
      <c r="HG11" s="370"/>
      <c r="HH11" s="370"/>
      <c r="HI11" s="370"/>
      <c r="HJ11" s="370"/>
      <c r="HK11" s="370"/>
      <c r="HL11" s="370"/>
      <c r="HM11" s="370"/>
      <c r="HN11" s="370"/>
      <c r="HO11" s="370"/>
      <c r="HP11" s="370"/>
      <c r="HQ11" s="370"/>
      <c r="HR11" s="370"/>
      <c r="HS11" s="370"/>
      <c r="HT11" s="370"/>
      <c r="HU11" s="370"/>
      <c r="HV11" s="370"/>
      <c r="HW11" s="370"/>
      <c r="HX11" s="370"/>
      <c r="HY11" s="370"/>
      <c r="HZ11" s="370"/>
      <c r="IA11" s="370"/>
      <c r="IB11" s="370"/>
      <c r="IC11" s="370"/>
      <c r="ID11" s="370"/>
      <c r="IE11" s="370"/>
      <c r="IF11" s="370"/>
      <c r="IG11" s="370"/>
      <c r="IH11" s="370"/>
      <c r="II11" s="370"/>
      <c r="IJ11" s="370"/>
      <c r="IK11" s="370"/>
      <c r="IL11" s="370"/>
      <c r="IM11" s="370"/>
      <c r="IN11" s="370"/>
      <c r="IO11" s="370"/>
      <c r="IP11" s="370"/>
      <c r="IQ11" s="370"/>
      <c r="IR11" s="370"/>
      <c r="IS11" s="370"/>
      <c r="IT11" s="370"/>
      <c r="IU11" s="370"/>
      <c r="IV11" s="370"/>
    </row>
    <row r="12" spans="1:256" s="219" customFormat="1" ht="15">
      <c r="A12" s="370" t="s">
        <v>296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0"/>
      <c r="DV12" s="370"/>
      <c r="DW12" s="370"/>
      <c r="DX12" s="370"/>
      <c r="DY12" s="370"/>
      <c r="DZ12" s="370"/>
      <c r="EA12" s="370"/>
      <c r="EB12" s="370"/>
      <c r="EC12" s="370"/>
      <c r="ED12" s="370"/>
      <c r="EE12" s="370"/>
      <c r="EF12" s="370"/>
      <c r="EG12" s="370"/>
      <c r="EH12" s="370"/>
      <c r="EI12" s="370"/>
      <c r="EJ12" s="370"/>
      <c r="EK12" s="370"/>
      <c r="EL12" s="370"/>
      <c r="EM12" s="370"/>
      <c r="EN12" s="370"/>
      <c r="EO12" s="370"/>
      <c r="EP12" s="370"/>
      <c r="EQ12" s="370"/>
      <c r="ER12" s="370"/>
      <c r="ES12" s="370"/>
      <c r="ET12" s="370"/>
      <c r="EU12" s="370"/>
      <c r="EV12" s="370"/>
      <c r="EW12" s="370"/>
      <c r="EX12" s="370"/>
      <c r="EY12" s="370"/>
      <c r="EZ12" s="370"/>
      <c r="FA12" s="370"/>
      <c r="FB12" s="370"/>
      <c r="FC12" s="370"/>
      <c r="FD12" s="370"/>
      <c r="FE12" s="370"/>
      <c r="FF12" s="370"/>
      <c r="FG12" s="370"/>
      <c r="FH12" s="370"/>
      <c r="FI12" s="370"/>
      <c r="FJ12" s="370"/>
      <c r="FK12" s="370"/>
      <c r="FL12" s="370"/>
      <c r="FM12" s="370"/>
      <c r="FN12" s="370"/>
      <c r="FO12" s="370"/>
      <c r="FP12" s="370"/>
      <c r="FQ12" s="370"/>
      <c r="FR12" s="370"/>
      <c r="FS12" s="370"/>
      <c r="FT12" s="370"/>
      <c r="FU12" s="370"/>
      <c r="FV12" s="370"/>
      <c r="FW12" s="370"/>
      <c r="FX12" s="370"/>
      <c r="FY12" s="370"/>
      <c r="FZ12" s="370"/>
      <c r="GA12" s="370"/>
      <c r="GB12" s="370"/>
      <c r="GC12" s="370"/>
      <c r="GD12" s="370"/>
      <c r="GE12" s="370"/>
      <c r="GF12" s="370"/>
      <c r="GG12" s="370"/>
      <c r="GH12" s="370"/>
      <c r="GI12" s="370"/>
      <c r="GJ12" s="370"/>
      <c r="GK12" s="370"/>
      <c r="GL12" s="370"/>
      <c r="GM12" s="370"/>
      <c r="GN12" s="370"/>
      <c r="GO12" s="370"/>
      <c r="GP12" s="370"/>
      <c r="GQ12" s="370"/>
      <c r="GR12" s="370"/>
      <c r="GS12" s="370"/>
      <c r="GT12" s="370"/>
      <c r="GU12" s="370"/>
      <c r="GV12" s="370"/>
      <c r="GW12" s="370"/>
      <c r="GX12" s="370"/>
      <c r="GY12" s="370"/>
      <c r="GZ12" s="370"/>
      <c r="HA12" s="370"/>
      <c r="HB12" s="370"/>
      <c r="HC12" s="370"/>
      <c r="HD12" s="370"/>
      <c r="HE12" s="370"/>
      <c r="HF12" s="370"/>
      <c r="HG12" s="370"/>
      <c r="HH12" s="370"/>
      <c r="HI12" s="370"/>
      <c r="HJ12" s="370"/>
      <c r="HK12" s="370"/>
      <c r="HL12" s="370"/>
      <c r="HM12" s="370"/>
      <c r="HN12" s="370"/>
      <c r="HO12" s="370"/>
      <c r="HP12" s="370"/>
      <c r="HQ12" s="370"/>
      <c r="HR12" s="370"/>
      <c r="HS12" s="370"/>
      <c r="HT12" s="370"/>
      <c r="HU12" s="370"/>
      <c r="HV12" s="370"/>
      <c r="HW12" s="370"/>
      <c r="HX12" s="370"/>
      <c r="HY12" s="370"/>
      <c r="HZ12" s="370"/>
      <c r="IA12" s="370"/>
      <c r="IB12" s="370"/>
      <c r="IC12" s="370"/>
      <c r="ID12" s="370"/>
      <c r="IE12" s="370"/>
      <c r="IF12" s="370"/>
      <c r="IG12" s="370"/>
      <c r="IH12" s="370"/>
      <c r="II12" s="370"/>
      <c r="IJ12" s="370"/>
      <c r="IK12" s="370"/>
      <c r="IL12" s="370"/>
      <c r="IM12" s="370"/>
      <c r="IN12" s="370"/>
      <c r="IO12" s="370"/>
      <c r="IP12" s="370"/>
      <c r="IQ12" s="370"/>
      <c r="IR12" s="370"/>
      <c r="IS12" s="370"/>
      <c r="IT12" s="370"/>
      <c r="IU12" s="370"/>
      <c r="IV12" s="370"/>
    </row>
    <row r="13" spans="1:256" s="219" customFormat="1" ht="15">
      <c r="A13" s="370" t="s">
        <v>99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370"/>
      <c r="DO13" s="370"/>
      <c r="DP13" s="370"/>
      <c r="DQ13" s="370"/>
      <c r="DR13" s="370"/>
      <c r="DS13" s="370"/>
      <c r="DT13" s="370"/>
      <c r="DU13" s="370"/>
      <c r="DV13" s="370"/>
      <c r="DW13" s="370"/>
      <c r="DX13" s="370"/>
      <c r="DY13" s="370"/>
      <c r="DZ13" s="370"/>
      <c r="EA13" s="370"/>
      <c r="EB13" s="370"/>
      <c r="EC13" s="370"/>
      <c r="ED13" s="370"/>
      <c r="EE13" s="370"/>
      <c r="EF13" s="370"/>
      <c r="EG13" s="370"/>
      <c r="EH13" s="370"/>
      <c r="EI13" s="370"/>
      <c r="EJ13" s="370"/>
      <c r="EK13" s="370"/>
      <c r="EL13" s="370"/>
      <c r="EM13" s="370"/>
      <c r="EN13" s="370"/>
      <c r="EO13" s="370"/>
      <c r="EP13" s="370"/>
      <c r="EQ13" s="370"/>
      <c r="ER13" s="370"/>
      <c r="ES13" s="370"/>
      <c r="ET13" s="370"/>
      <c r="EU13" s="370"/>
      <c r="EV13" s="370"/>
      <c r="EW13" s="370"/>
      <c r="EX13" s="370"/>
      <c r="EY13" s="370"/>
      <c r="EZ13" s="370"/>
      <c r="FA13" s="370"/>
      <c r="FB13" s="370"/>
      <c r="FC13" s="370"/>
      <c r="FD13" s="370"/>
      <c r="FE13" s="370"/>
      <c r="FF13" s="370"/>
      <c r="FG13" s="370"/>
      <c r="FH13" s="370"/>
      <c r="FI13" s="370"/>
      <c r="FJ13" s="370"/>
      <c r="FK13" s="370"/>
      <c r="FL13" s="370"/>
      <c r="FM13" s="370"/>
      <c r="FN13" s="370"/>
      <c r="FO13" s="370"/>
      <c r="FP13" s="370"/>
      <c r="FQ13" s="370"/>
      <c r="FR13" s="370"/>
      <c r="FS13" s="370"/>
      <c r="FT13" s="370"/>
      <c r="FU13" s="370"/>
      <c r="FV13" s="370"/>
      <c r="FW13" s="370"/>
      <c r="FX13" s="370"/>
      <c r="FY13" s="370"/>
      <c r="FZ13" s="370"/>
      <c r="GA13" s="370"/>
      <c r="GB13" s="370"/>
      <c r="GC13" s="370"/>
      <c r="GD13" s="370"/>
      <c r="GE13" s="370"/>
      <c r="GF13" s="370"/>
      <c r="GG13" s="370"/>
      <c r="GH13" s="370"/>
      <c r="GI13" s="370"/>
      <c r="GJ13" s="370"/>
      <c r="GK13" s="370"/>
      <c r="GL13" s="370"/>
      <c r="GM13" s="370"/>
      <c r="GN13" s="370"/>
      <c r="GO13" s="370"/>
      <c r="GP13" s="370"/>
      <c r="GQ13" s="370"/>
      <c r="GR13" s="370"/>
      <c r="GS13" s="370"/>
      <c r="GT13" s="370"/>
      <c r="GU13" s="370"/>
      <c r="GV13" s="370"/>
      <c r="GW13" s="370"/>
      <c r="GX13" s="370"/>
      <c r="GY13" s="370"/>
      <c r="GZ13" s="370"/>
      <c r="HA13" s="370"/>
      <c r="HB13" s="370"/>
      <c r="HC13" s="370"/>
      <c r="HD13" s="370"/>
      <c r="HE13" s="370"/>
      <c r="HF13" s="370"/>
      <c r="HG13" s="370"/>
      <c r="HH13" s="370"/>
      <c r="HI13" s="370"/>
      <c r="HJ13" s="370"/>
      <c r="HK13" s="370"/>
      <c r="HL13" s="370"/>
      <c r="HM13" s="370"/>
      <c r="HN13" s="370"/>
      <c r="HO13" s="370"/>
      <c r="HP13" s="370"/>
      <c r="HQ13" s="370"/>
      <c r="HR13" s="370"/>
      <c r="HS13" s="370"/>
      <c r="HT13" s="370"/>
      <c r="HU13" s="370"/>
      <c r="HV13" s="370"/>
      <c r="HW13" s="370"/>
      <c r="HX13" s="370"/>
      <c r="HY13" s="370"/>
      <c r="HZ13" s="370"/>
      <c r="IA13" s="370"/>
      <c r="IB13" s="370"/>
      <c r="IC13" s="370"/>
      <c r="ID13" s="370"/>
      <c r="IE13" s="370"/>
      <c r="IF13" s="370"/>
      <c r="IG13" s="370"/>
      <c r="IH13" s="370"/>
      <c r="II13" s="370"/>
      <c r="IJ13" s="370"/>
      <c r="IK13" s="370"/>
      <c r="IL13" s="370"/>
      <c r="IM13" s="370"/>
      <c r="IN13" s="370"/>
      <c r="IO13" s="370"/>
      <c r="IP13" s="370"/>
      <c r="IQ13" s="370"/>
      <c r="IR13" s="370"/>
      <c r="IS13" s="370"/>
      <c r="IT13" s="370"/>
      <c r="IU13" s="370"/>
      <c r="IV13" s="370"/>
    </row>
    <row r="14" spans="1:7" s="219" customFormat="1" ht="15" customHeight="1">
      <c r="A14" s="370" t="s">
        <v>378</v>
      </c>
      <c r="B14" s="370"/>
      <c r="C14" s="370"/>
      <c r="D14" s="370"/>
      <c r="E14" s="370"/>
      <c r="F14" s="370"/>
      <c r="G14" s="370"/>
    </row>
    <row r="15" spans="1:7" s="219" customFormat="1" ht="16.5">
      <c r="A15" s="376" t="s">
        <v>72</v>
      </c>
      <c r="B15" s="376"/>
      <c r="C15" s="376"/>
      <c r="D15" s="376"/>
      <c r="E15" s="376"/>
      <c r="F15" s="376"/>
      <c r="G15" s="376"/>
    </row>
    <row r="16" spans="1:7" s="219" customFormat="1" ht="15">
      <c r="A16" s="370" t="s">
        <v>379</v>
      </c>
      <c r="B16" s="370"/>
      <c r="C16" s="370"/>
      <c r="D16" s="370"/>
      <c r="E16" s="370"/>
      <c r="F16" s="370"/>
      <c r="G16" s="370"/>
    </row>
    <row r="17" spans="1:7" s="219" customFormat="1" ht="15">
      <c r="A17" s="370" t="s">
        <v>380</v>
      </c>
      <c r="B17" s="370"/>
      <c r="C17" s="370"/>
      <c r="D17" s="370"/>
      <c r="E17" s="370"/>
      <c r="F17" s="370"/>
      <c r="G17" s="370"/>
    </row>
    <row r="18" spans="1:7" s="219" customFormat="1" ht="16.5">
      <c r="A18" s="376" t="s">
        <v>594</v>
      </c>
      <c r="B18" s="376"/>
      <c r="C18" s="376"/>
      <c r="D18" s="376"/>
      <c r="E18" s="376"/>
      <c r="F18" s="376"/>
      <c r="G18" s="376"/>
    </row>
    <row r="19" spans="1:7" s="219" customFormat="1" ht="15">
      <c r="A19" s="372" t="s">
        <v>381</v>
      </c>
      <c r="B19" s="372"/>
      <c r="C19" s="372"/>
      <c r="D19" s="372"/>
      <c r="E19" s="372"/>
      <c r="F19" s="372"/>
      <c r="G19" s="372"/>
    </row>
    <row r="20" spans="1:7" s="219" customFormat="1" ht="15">
      <c r="A20" s="370" t="s">
        <v>382</v>
      </c>
      <c r="B20" s="370"/>
      <c r="C20" s="370"/>
      <c r="D20" s="370"/>
      <c r="E20" s="370"/>
      <c r="F20" s="370"/>
      <c r="G20" s="370"/>
    </row>
    <row r="21" spans="1:7" s="219" customFormat="1" ht="15">
      <c r="A21" s="370" t="s">
        <v>383</v>
      </c>
      <c r="B21" s="370"/>
      <c r="C21" s="370"/>
      <c r="D21" s="370"/>
      <c r="E21" s="370"/>
      <c r="F21" s="370"/>
      <c r="G21" s="370"/>
    </row>
    <row r="22" spans="1:7" s="219" customFormat="1" ht="15">
      <c r="A22" s="370" t="s">
        <v>384</v>
      </c>
      <c r="B22" s="370"/>
      <c r="C22" s="370"/>
      <c r="D22" s="370"/>
      <c r="E22" s="370"/>
      <c r="F22" s="370"/>
      <c r="G22" s="370"/>
    </row>
    <row r="23" spans="1:7" s="219" customFormat="1" ht="16.5">
      <c r="A23" s="376" t="s">
        <v>228</v>
      </c>
      <c r="B23" s="376"/>
      <c r="C23" s="376"/>
      <c r="D23" s="376"/>
      <c r="E23" s="376"/>
      <c r="F23" s="376"/>
      <c r="G23" s="376"/>
    </row>
    <row r="24" spans="1:7" s="219" customFormat="1" ht="15">
      <c r="A24" s="370" t="s">
        <v>385</v>
      </c>
      <c r="B24" s="370"/>
      <c r="C24" s="370"/>
      <c r="D24" s="370"/>
      <c r="E24" s="370"/>
      <c r="F24" s="370"/>
      <c r="G24" s="370"/>
    </row>
    <row r="25" spans="1:7" s="219" customFormat="1" ht="15">
      <c r="A25" s="132" t="s">
        <v>386</v>
      </c>
      <c r="B25" s="132"/>
      <c r="C25" s="132"/>
      <c r="D25" s="132"/>
      <c r="E25" s="132"/>
      <c r="F25" s="132"/>
      <c r="G25" s="132"/>
    </row>
    <row r="26" spans="1:7" s="219" customFormat="1" ht="15">
      <c r="A26" s="370" t="s">
        <v>575</v>
      </c>
      <c r="B26" s="370"/>
      <c r="C26" s="370"/>
      <c r="D26" s="370"/>
      <c r="E26" s="370"/>
      <c r="F26" s="370"/>
      <c r="G26" s="370"/>
    </row>
    <row r="27" spans="1:7" s="219" customFormat="1" ht="15">
      <c r="A27" s="370" t="s">
        <v>576</v>
      </c>
      <c r="B27" s="370"/>
      <c r="C27" s="370"/>
      <c r="D27" s="370"/>
      <c r="E27" s="370"/>
      <c r="F27" s="370"/>
      <c r="G27" s="370"/>
    </row>
    <row r="28" spans="1:7" s="219" customFormat="1" ht="15">
      <c r="A28" s="370" t="s">
        <v>577</v>
      </c>
      <c r="B28" s="370"/>
      <c r="C28" s="370"/>
      <c r="D28" s="370"/>
      <c r="E28" s="370"/>
      <c r="F28" s="370"/>
      <c r="G28" s="370"/>
    </row>
    <row r="29" spans="1:7" s="219" customFormat="1" ht="15">
      <c r="A29" s="370" t="s">
        <v>578</v>
      </c>
      <c r="B29" s="370"/>
      <c r="C29" s="370"/>
      <c r="D29" s="370"/>
      <c r="E29" s="370"/>
      <c r="F29" s="370"/>
      <c r="G29" s="370"/>
    </row>
    <row r="30" spans="1:7" s="219" customFormat="1" ht="15">
      <c r="A30" s="372" t="s">
        <v>387</v>
      </c>
      <c r="B30" s="372"/>
      <c r="C30" s="372"/>
      <c r="D30" s="372"/>
      <c r="E30" s="372"/>
      <c r="F30" s="372"/>
      <c r="G30" s="372"/>
    </row>
    <row r="31" spans="1:7" s="219" customFormat="1" ht="15">
      <c r="A31" s="370" t="s">
        <v>388</v>
      </c>
      <c r="B31" s="370"/>
      <c r="C31" s="370"/>
      <c r="D31" s="370"/>
      <c r="E31" s="370"/>
      <c r="F31" s="370"/>
      <c r="G31" s="370"/>
    </row>
    <row r="32" spans="1:7" s="219" customFormat="1" ht="15">
      <c r="A32" s="370" t="s">
        <v>389</v>
      </c>
      <c r="B32" s="370"/>
      <c r="C32" s="370"/>
      <c r="D32" s="370"/>
      <c r="E32" s="370"/>
      <c r="F32" s="370"/>
      <c r="G32" s="370"/>
    </row>
    <row r="33" spans="1:7" s="219" customFormat="1" ht="15">
      <c r="A33" s="370" t="s">
        <v>326</v>
      </c>
      <c r="B33" s="370"/>
      <c r="C33" s="370"/>
      <c r="D33" s="370"/>
      <c r="E33" s="370"/>
      <c r="F33" s="370"/>
      <c r="G33" s="370"/>
    </row>
    <row r="34" spans="1:7" s="219" customFormat="1" ht="15">
      <c r="A34" s="370" t="s">
        <v>327</v>
      </c>
      <c r="B34" s="370"/>
      <c r="C34" s="370"/>
      <c r="D34" s="370"/>
      <c r="E34" s="370"/>
      <c r="F34" s="370"/>
      <c r="G34" s="370"/>
    </row>
    <row r="35" spans="1:7" s="219" customFormat="1" ht="15">
      <c r="A35" s="370" t="s">
        <v>328</v>
      </c>
      <c r="B35" s="370"/>
      <c r="C35" s="370"/>
      <c r="D35" s="370"/>
      <c r="E35" s="370"/>
      <c r="F35" s="370"/>
      <c r="G35" s="370"/>
    </row>
    <row r="36" spans="1:7" s="219" customFormat="1" ht="15">
      <c r="A36" s="370" t="s">
        <v>390</v>
      </c>
      <c r="B36" s="370"/>
      <c r="C36" s="370"/>
      <c r="D36" s="370"/>
      <c r="E36" s="370"/>
      <c r="F36" s="370"/>
      <c r="G36" s="370"/>
    </row>
    <row r="37" spans="1:7" s="219" customFormat="1" ht="15">
      <c r="A37" s="370" t="s">
        <v>235</v>
      </c>
      <c r="B37" s="370"/>
      <c r="C37" s="370"/>
      <c r="D37" s="370"/>
      <c r="E37" s="370"/>
      <c r="F37" s="370"/>
      <c r="G37" s="370"/>
    </row>
    <row r="38" spans="1:7" s="219" customFormat="1" ht="15">
      <c r="A38" s="132" t="s">
        <v>101</v>
      </c>
      <c r="B38" s="132"/>
      <c r="C38" s="132"/>
      <c r="D38" s="132"/>
      <c r="E38" s="132"/>
      <c r="F38" s="132"/>
      <c r="G38" s="132"/>
    </row>
    <row r="39" spans="1:7" s="219" customFormat="1" ht="15">
      <c r="A39" s="370" t="s">
        <v>391</v>
      </c>
      <c r="B39" s="370"/>
      <c r="C39" s="370"/>
      <c r="D39" s="370"/>
      <c r="E39" s="370"/>
      <c r="F39" s="370"/>
      <c r="G39" s="370"/>
    </row>
    <row r="40" spans="1:7" s="219" customFormat="1" ht="15">
      <c r="A40" s="370" t="s">
        <v>236</v>
      </c>
      <c r="B40" s="370"/>
      <c r="C40" s="370"/>
      <c r="D40" s="370"/>
      <c r="E40" s="370"/>
      <c r="F40" s="370"/>
      <c r="G40" s="370"/>
    </row>
    <row r="41" spans="1:7" s="219" customFormat="1" ht="15">
      <c r="A41" s="370" t="s">
        <v>237</v>
      </c>
      <c r="B41" s="370"/>
      <c r="C41" s="370"/>
      <c r="D41" s="370"/>
      <c r="E41" s="370"/>
      <c r="F41" s="370"/>
      <c r="G41" s="370"/>
    </row>
    <row r="42" spans="1:7" s="219" customFormat="1" ht="15">
      <c r="A42" s="370" t="s">
        <v>392</v>
      </c>
      <c r="B42" s="370"/>
      <c r="C42" s="370"/>
      <c r="D42" s="370"/>
      <c r="E42" s="370"/>
      <c r="F42" s="370"/>
      <c r="G42" s="370"/>
    </row>
    <row r="43" spans="1:7" s="219" customFormat="1" ht="15">
      <c r="A43" s="370" t="s">
        <v>393</v>
      </c>
      <c r="B43" s="370"/>
      <c r="C43" s="370"/>
      <c r="D43" s="370"/>
      <c r="E43" s="370"/>
      <c r="F43" s="370"/>
      <c r="G43" s="370"/>
    </row>
    <row r="44" spans="1:7" s="219" customFormat="1" ht="15">
      <c r="A44" s="370" t="s">
        <v>738</v>
      </c>
      <c r="B44" s="370"/>
      <c r="C44" s="370"/>
      <c r="D44" s="370"/>
      <c r="E44" s="370"/>
      <c r="F44" s="370"/>
      <c r="G44" s="370"/>
    </row>
    <row r="45" spans="1:7" s="219" customFormat="1" ht="15">
      <c r="A45" s="370" t="s">
        <v>274</v>
      </c>
      <c r="B45" s="370"/>
      <c r="C45" s="370"/>
      <c r="D45" s="370"/>
      <c r="E45" s="370"/>
      <c r="F45" s="370"/>
      <c r="G45" s="370"/>
    </row>
    <row r="46" spans="1:7" s="219" customFormat="1" ht="15">
      <c r="A46" s="370" t="s">
        <v>238</v>
      </c>
      <c r="B46" s="370"/>
      <c r="C46" s="370"/>
      <c r="D46" s="370"/>
      <c r="E46" s="370"/>
      <c r="F46" s="370"/>
      <c r="G46" s="370"/>
    </row>
    <row r="47" spans="1:7" s="219" customFormat="1" ht="15">
      <c r="A47" s="370" t="s">
        <v>394</v>
      </c>
      <c r="B47" s="370"/>
      <c r="C47" s="370"/>
      <c r="D47" s="370"/>
      <c r="E47" s="370"/>
      <c r="F47" s="370"/>
      <c r="G47" s="370"/>
    </row>
    <row r="48" spans="1:7" s="219" customFormat="1" ht="15">
      <c r="A48" s="370" t="s">
        <v>395</v>
      </c>
      <c r="B48" s="370"/>
      <c r="C48" s="370"/>
      <c r="D48" s="370"/>
      <c r="E48" s="370"/>
      <c r="F48" s="370"/>
      <c r="G48" s="370"/>
    </row>
    <row r="49" spans="1:7" s="219" customFormat="1" ht="15">
      <c r="A49" s="370" t="s">
        <v>396</v>
      </c>
      <c r="B49" s="370"/>
      <c r="C49" s="370"/>
      <c r="D49" s="370"/>
      <c r="E49" s="370"/>
      <c r="F49" s="370"/>
      <c r="G49" s="370"/>
    </row>
    <row r="50" spans="1:7" s="219" customFormat="1" ht="15">
      <c r="A50" s="370" t="s">
        <v>239</v>
      </c>
      <c r="B50" s="370"/>
      <c r="C50" s="370"/>
      <c r="D50" s="370"/>
      <c r="E50" s="370"/>
      <c r="F50" s="370"/>
      <c r="G50" s="370"/>
    </row>
    <row r="51" spans="1:7" s="219" customFormat="1" ht="15">
      <c r="A51" s="370" t="s">
        <v>397</v>
      </c>
      <c r="B51" s="370"/>
      <c r="C51" s="370"/>
      <c r="D51" s="370"/>
      <c r="E51" s="370"/>
      <c r="F51" s="370"/>
      <c r="G51" s="370"/>
    </row>
    <row r="52" spans="1:7" s="219" customFormat="1" ht="15">
      <c r="A52" s="370" t="s">
        <v>240</v>
      </c>
      <c r="B52" s="370"/>
      <c r="C52" s="370"/>
      <c r="D52" s="370"/>
      <c r="E52" s="370"/>
      <c r="F52" s="370"/>
      <c r="G52" s="370"/>
    </row>
    <row r="53" spans="1:7" s="219" customFormat="1" ht="15">
      <c r="A53" s="370" t="s">
        <v>24</v>
      </c>
      <c r="B53" s="370"/>
      <c r="C53" s="370"/>
      <c r="D53" s="370"/>
      <c r="E53" s="370"/>
      <c r="F53" s="370"/>
      <c r="G53" s="370"/>
    </row>
    <row r="54" spans="1:7" s="219" customFormat="1" ht="15">
      <c r="A54" s="370" t="s">
        <v>36</v>
      </c>
      <c r="B54" s="370"/>
      <c r="C54" s="370"/>
      <c r="D54" s="370"/>
      <c r="E54" s="370"/>
      <c r="F54" s="370"/>
      <c r="G54" s="370"/>
    </row>
    <row r="55" spans="1:7" s="219" customFormat="1" ht="15">
      <c r="A55" s="370" t="s">
        <v>398</v>
      </c>
      <c r="B55" s="370"/>
      <c r="C55" s="370"/>
      <c r="D55" s="370"/>
      <c r="E55" s="370"/>
      <c r="F55" s="370"/>
      <c r="G55" s="370"/>
    </row>
    <row r="56" spans="1:7" s="219" customFormat="1" ht="15">
      <c r="A56" s="370" t="s">
        <v>399</v>
      </c>
      <c r="B56" s="370"/>
      <c r="C56" s="370"/>
      <c r="D56" s="370"/>
      <c r="E56" s="370"/>
      <c r="F56" s="370"/>
      <c r="G56" s="370"/>
    </row>
    <row r="57" spans="1:7" s="219" customFormat="1" ht="15">
      <c r="A57" s="370" t="s">
        <v>400</v>
      </c>
      <c r="B57" s="370"/>
      <c r="C57" s="370"/>
      <c r="D57" s="370"/>
      <c r="E57" s="370"/>
      <c r="F57" s="370"/>
      <c r="G57" s="370"/>
    </row>
    <row r="58" spans="1:7" s="219" customFormat="1" ht="15">
      <c r="A58" s="370" t="s">
        <v>140</v>
      </c>
      <c r="B58" s="370"/>
      <c r="C58" s="370"/>
      <c r="D58" s="370"/>
      <c r="E58" s="370"/>
      <c r="F58" s="370"/>
      <c r="G58" s="370"/>
    </row>
    <row r="59" spans="1:7" s="219" customFormat="1" ht="15">
      <c r="A59" s="132" t="s">
        <v>142</v>
      </c>
      <c r="B59" s="132"/>
      <c r="C59" s="132"/>
      <c r="D59" s="132"/>
      <c r="E59" s="132"/>
      <c r="F59" s="132"/>
      <c r="G59" s="132"/>
    </row>
    <row r="60" spans="1:7" s="219" customFormat="1" ht="15">
      <c r="A60" s="370" t="s">
        <v>141</v>
      </c>
      <c r="B60" s="370"/>
      <c r="C60" s="370"/>
      <c r="D60" s="370"/>
      <c r="E60" s="370"/>
      <c r="F60" s="370"/>
      <c r="G60" s="370"/>
    </row>
    <row r="61" spans="1:7" s="219" customFormat="1" ht="15">
      <c r="A61" s="370" t="s">
        <v>144</v>
      </c>
      <c r="B61" s="370"/>
      <c r="C61" s="370"/>
      <c r="D61" s="370"/>
      <c r="E61" s="370"/>
      <c r="F61" s="370"/>
      <c r="G61" s="370"/>
    </row>
    <row r="62" spans="1:7" s="219" customFormat="1" ht="15">
      <c r="A62" s="370" t="s">
        <v>143</v>
      </c>
      <c r="B62" s="370"/>
      <c r="C62" s="370"/>
      <c r="D62" s="370"/>
      <c r="E62" s="370"/>
      <c r="F62" s="370"/>
      <c r="G62" s="370"/>
    </row>
    <row r="63" spans="1:7" s="219" customFormat="1" ht="15">
      <c r="A63" s="370" t="s">
        <v>145</v>
      </c>
      <c r="B63" s="370"/>
      <c r="C63" s="370"/>
      <c r="D63" s="370"/>
      <c r="E63" s="370"/>
      <c r="F63" s="370"/>
      <c r="G63" s="370"/>
    </row>
    <row r="64" spans="1:7" s="219" customFormat="1" ht="15">
      <c r="A64" s="370" t="s">
        <v>401</v>
      </c>
      <c r="B64" s="370"/>
      <c r="C64" s="370"/>
      <c r="D64" s="370"/>
      <c r="E64" s="370"/>
      <c r="F64" s="370"/>
      <c r="G64" s="370"/>
    </row>
    <row r="65" spans="1:7" s="219" customFormat="1" ht="15">
      <c r="A65" s="370" t="s">
        <v>127</v>
      </c>
      <c r="B65" s="370"/>
      <c r="C65" s="370"/>
      <c r="D65" s="370"/>
      <c r="E65" s="370"/>
      <c r="F65" s="370"/>
      <c r="G65" s="370"/>
    </row>
    <row r="66" spans="1:7" s="219" customFormat="1" ht="15">
      <c r="A66" s="370" t="s">
        <v>402</v>
      </c>
      <c r="B66" s="370"/>
      <c r="C66" s="370"/>
      <c r="D66" s="370"/>
      <c r="E66" s="370"/>
      <c r="F66" s="370"/>
      <c r="G66" s="370"/>
    </row>
    <row r="67" spans="1:7" s="219" customFormat="1" ht="15">
      <c r="A67" s="370" t="s">
        <v>128</v>
      </c>
      <c r="B67" s="370"/>
      <c r="C67" s="370"/>
      <c r="D67" s="370"/>
      <c r="E67" s="370"/>
      <c r="F67" s="370"/>
      <c r="G67" s="370"/>
    </row>
    <row r="68" spans="1:7" s="219" customFormat="1" ht="15">
      <c r="A68" s="370" t="s">
        <v>129</v>
      </c>
      <c r="B68" s="370"/>
      <c r="C68" s="370"/>
      <c r="D68" s="370"/>
      <c r="E68" s="370"/>
      <c r="F68" s="370"/>
      <c r="G68" s="370"/>
    </row>
    <row r="69" spans="1:7" s="219" customFormat="1" ht="15">
      <c r="A69" s="370" t="s">
        <v>403</v>
      </c>
      <c r="B69" s="370"/>
      <c r="C69" s="370"/>
      <c r="D69" s="370"/>
      <c r="E69" s="370"/>
      <c r="F69" s="370"/>
      <c r="G69" s="370"/>
    </row>
    <row r="70" spans="1:7" s="219" customFormat="1" ht="15">
      <c r="A70" s="132" t="s">
        <v>404</v>
      </c>
      <c r="B70" s="132"/>
      <c r="C70" s="132"/>
      <c r="D70" s="132"/>
      <c r="E70" s="132"/>
      <c r="F70" s="132"/>
      <c r="G70" s="132"/>
    </row>
    <row r="71" spans="1:7" s="219" customFormat="1" ht="15" customHeight="1">
      <c r="A71" s="370" t="s">
        <v>405</v>
      </c>
      <c r="B71" s="370"/>
      <c r="C71" s="370"/>
      <c r="D71" s="370"/>
      <c r="E71" s="370"/>
      <c r="F71" s="370"/>
      <c r="G71" s="370"/>
    </row>
    <row r="72" spans="1:7" ht="16.5" customHeight="1">
      <c r="A72" s="370" t="s">
        <v>406</v>
      </c>
      <c r="B72" s="370"/>
      <c r="C72" s="370"/>
      <c r="D72" s="370"/>
      <c r="E72" s="370"/>
      <c r="F72" s="370"/>
      <c r="G72" s="370"/>
    </row>
    <row r="73" spans="1:7" ht="18" customHeight="1">
      <c r="A73" s="132" t="s">
        <v>103</v>
      </c>
      <c r="B73" s="132"/>
      <c r="C73" s="132"/>
      <c r="D73" s="132"/>
      <c r="E73" s="132"/>
      <c r="F73" s="132"/>
      <c r="G73" s="132"/>
    </row>
    <row r="74" spans="1:7" ht="15">
      <c r="A74" s="370" t="s">
        <v>102</v>
      </c>
      <c r="B74" s="370"/>
      <c r="C74" s="370"/>
      <c r="D74" s="370"/>
      <c r="E74" s="370"/>
      <c r="F74" s="370"/>
      <c r="G74" s="370"/>
    </row>
    <row r="75" spans="1:7" ht="15">
      <c r="A75" s="370" t="s">
        <v>407</v>
      </c>
      <c r="B75" s="370"/>
      <c r="C75" s="370"/>
      <c r="D75" s="370"/>
      <c r="E75" s="370"/>
      <c r="F75" s="370"/>
      <c r="G75" s="370"/>
    </row>
    <row r="76" spans="1:7" ht="15">
      <c r="A76" s="370" t="s">
        <v>408</v>
      </c>
      <c r="B76" s="370"/>
      <c r="C76" s="370"/>
      <c r="D76" s="370"/>
      <c r="E76" s="370"/>
      <c r="F76" s="370"/>
      <c r="G76" s="370"/>
    </row>
    <row r="77" spans="1:7" ht="15">
      <c r="A77" s="370" t="s">
        <v>409</v>
      </c>
      <c r="B77" s="370"/>
      <c r="C77" s="370"/>
      <c r="D77" s="370"/>
      <c r="E77" s="370"/>
      <c r="F77" s="370"/>
      <c r="G77" s="370"/>
    </row>
    <row r="78" spans="1:7" ht="14.25">
      <c r="A78" s="371"/>
      <c r="B78" s="371"/>
      <c r="C78" s="371"/>
      <c r="D78" s="371"/>
      <c r="E78" s="371"/>
      <c r="F78" s="371"/>
      <c r="G78" s="371"/>
    </row>
    <row r="79" spans="1:7" ht="14.25">
      <c r="A79" s="371"/>
      <c r="B79" s="371"/>
      <c r="C79" s="371"/>
      <c r="D79" s="371"/>
      <c r="E79" s="371"/>
      <c r="F79" s="371"/>
      <c r="G79" s="371"/>
    </row>
    <row r="954" ht="14.25">
      <c r="C954" t="s">
        <v>625</v>
      </c>
    </row>
    <row r="962" ht="14.25">
      <c r="C962" t="s">
        <v>625</v>
      </c>
    </row>
    <row r="968" ht="14.25">
      <c r="C968" t="s">
        <v>625</v>
      </c>
    </row>
    <row r="979" ht="14.25">
      <c r="C979" t="s">
        <v>625</v>
      </c>
    </row>
    <row r="986" ht="14.25">
      <c r="C986" t="s">
        <v>625</v>
      </c>
    </row>
    <row r="991" ht="14.25">
      <c r="C991" t="s">
        <v>625</v>
      </c>
    </row>
    <row r="1000" ht="14.25">
      <c r="C1000" t="s">
        <v>625</v>
      </c>
    </row>
    <row r="1007" ht="14.25">
      <c r="C1007" t="s">
        <v>625</v>
      </c>
    </row>
    <row r="1015" ht="14.25">
      <c r="C1015" t="s">
        <v>625</v>
      </c>
    </row>
    <row r="1019" ht="14.25">
      <c r="C1019" t="s">
        <v>625</v>
      </c>
    </row>
    <row r="1030" ht="14.25">
      <c r="C1030" t="s">
        <v>625</v>
      </c>
    </row>
    <row r="1036" ht="14.25">
      <c r="C1036" t="s">
        <v>625</v>
      </c>
    </row>
    <row r="1046" ht="14.25">
      <c r="C1046" t="s">
        <v>625</v>
      </c>
    </row>
    <row r="1051" ht="14.25">
      <c r="C1051" t="s">
        <v>625</v>
      </c>
    </row>
    <row r="1060" ht="14.25">
      <c r="C1060" t="s">
        <v>625</v>
      </c>
    </row>
    <row r="1068" ht="14.25">
      <c r="C1068" t="s">
        <v>625</v>
      </c>
    </row>
    <row r="1074" ht="14.25">
      <c r="C1074" t="s">
        <v>625</v>
      </c>
    </row>
    <row r="1095" ht="14.25">
      <c r="C1095" t="s">
        <v>625</v>
      </c>
    </row>
    <row r="1115" ht="14.25">
      <c r="C1115" t="s">
        <v>625</v>
      </c>
    </row>
    <row r="1119" ht="14.25">
      <c r="C1119" t="s">
        <v>625</v>
      </c>
    </row>
  </sheetData>
  <sheetProtection/>
  <mergeCells count="180">
    <mergeCell ref="A28:G28"/>
    <mergeCell ref="A29:G29"/>
    <mergeCell ref="A26:G26"/>
    <mergeCell ref="A27:G27"/>
    <mergeCell ref="A68:G68"/>
    <mergeCell ref="A74:G74"/>
    <mergeCell ref="A34:G34"/>
    <mergeCell ref="A35:G35"/>
    <mergeCell ref="A37:G37"/>
    <mergeCell ref="A44:G44"/>
    <mergeCell ref="A49:G49"/>
    <mergeCell ref="A50:G50"/>
    <mergeCell ref="A65:G65"/>
    <mergeCell ref="A40:G40"/>
    <mergeCell ref="IL13:IR13"/>
    <mergeCell ref="IS13:IV13"/>
    <mergeCell ref="FT13:FZ13"/>
    <mergeCell ref="GA13:GG13"/>
    <mergeCell ref="GH13:GN13"/>
    <mergeCell ref="GO13:GU13"/>
    <mergeCell ref="HJ13:HP13"/>
    <mergeCell ref="HQ13:HW13"/>
    <mergeCell ref="HX13:ID13"/>
    <mergeCell ref="IE13:IK13"/>
    <mergeCell ref="CN13:CT13"/>
    <mergeCell ref="CU13:DA13"/>
    <mergeCell ref="ED13:EJ13"/>
    <mergeCell ref="EK13:EQ13"/>
    <mergeCell ref="DB13:DH13"/>
    <mergeCell ref="DI13:DO13"/>
    <mergeCell ref="GV13:HB13"/>
    <mergeCell ref="HC13:HI13"/>
    <mergeCell ref="DP13:DV13"/>
    <mergeCell ref="DW13:EC13"/>
    <mergeCell ref="FF13:FL13"/>
    <mergeCell ref="FM13:FS13"/>
    <mergeCell ref="ER13:EX13"/>
    <mergeCell ref="EY13:FE13"/>
    <mergeCell ref="BZ13:CF13"/>
    <mergeCell ref="CG13:CM13"/>
    <mergeCell ref="AJ13:AP13"/>
    <mergeCell ref="AQ13:AW13"/>
    <mergeCell ref="BL13:BR13"/>
    <mergeCell ref="BS13:BY13"/>
    <mergeCell ref="AX13:BD13"/>
    <mergeCell ref="BE13:BK13"/>
    <mergeCell ref="H13:N13"/>
    <mergeCell ref="O13:U13"/>
    <mergeCell ref="V13:AB13"/>
    <mergeCell ref="AC13:AI13"/>
    <mergeCell ref="IL12:IR12"/>
    <mergeCell ref="IS12:IV12"/>
    <mergeCell ref="FT12:FZ12"/>
    <mergeCell ref="GA12:GG12"/>
    <mergeCell ref="GH12:GN12"/>
    <mergeCell ref="GO12:GU12"/>
    <mergeCell ref="HX12:ID12"/>
    <mergeCell ref="IE12:IK12"/>
    <mergeCell ref="HJ12:HP12"/>
    <mergeCell ref="HQ12:HW12"/>
    <mergeCell ref="BL12:BR12"/>
    <mergeCell ref="BS12:BY12"/>
    <mergeCell ref="FF12:FL12"/>
    <mergeCell ref="FM12:FS12"/>
    <mergeCell ref="CN12:CT12"/>
    <mergeCell ref="CU12:DA12"/>
    <mergeCell ref="DB12:DH12"/>
    <mergeCell ref="DI12:DO12"/>
    <mergeCell ref="ER12:EX12"/>
    <mergeCell ref="EY12:FE12"/>
    <mergeCell ref="AJ12:AP12"/>
    <mergeCell ref="AQ12:AW12"/>
    <mergeCell ref="AX12:BD12"/>
    <mergeCell ref="BE12:BK12"/>
    <mergeCell ref="HJ11:HP11"/>
    <mergeCell ref="HQ11:HW11"/>
    <mergeCell ref="BZ12:CF12"/>
    <mergeCell ref="CG12:CM12"/>
    <mergeCell ref="ED12:EJ12"/>
    <mergeCell ref="EK12:EQ12"/>
    <mergeCell ref="DP12:DV12"/>
    <mergeCell ref="DW12:EC12"/>
    <mergeCell ref="GV12:HB12"/>
    <mergeCell ref="HC12:HI12"/>
    <mergeCell ref="H12:N12"/>
    <mergeCell ref="O12:U12"/>
    <mergeCell ref="V12:AB12"/>
    <mergeCell ref="AC12:AI12"/>
    <mergeCell ref="ED11:EJ11"/>
    <mergeCell ref="EK11:EQ11"/>
    <mergeCell ref="DP11:DV11"/>
    <mergeCell ref="DW11:EC11"/>
    <mergeCell ref="BZ11:CF11"/>
    <mergeCell ref="CG11:CM11"/>
    <mergeCell ref="ER11:EX11"/>
    <mergeCell ref="EY11:FE11"/>
    <mergeCell ref="IL11:IR11"/>
    <mergeCell ref="IS11:IV11"/>
    <mergeCell ref="FT11:FZ11"/>
    <mergeCell ref="GA11:GG11"/>
    <mergeCell ref="GH11:GN11"/>
    <mergeCell ref="GO11:GU11"/>
    <mergeCell ref="HX11:ID11"/>
    <mergeCell ref="IE11:IK11"/>
    <mergeCell ref="GV11:HB11"/>
    <mergeCell ref="HC11:HI11"/>
    <mergeCell ref="BL11:BR11"/>
    <mergeCell ref="BS11:BY11"/>
    <mergeCell ref="FF11:FL11"/>
    <mergeCell ref="FM11:FS11"/>
    <mergeCell ref="CN11:CT11"/>
    <mergeCell ref="CU11:DA11"/>
    <mergeCell ref="DB11:DH11"/>
    <mergeCell ref="DI11:DO11"/>
    <mergeCell ref="H11:N11"/>
    <mergeCell ref="O11:U11"/>
    <mergeCell ref="V11:AB11"/>
    <mergeCell ref="AC11:AI11"/>
    <mergeCell ref="AJ11:AP11"/>
    <mergeCell ref="AQ11:AW11"/>
    <mergeCell ref="AX11:BD11"/>
    <mergeCell ref="BE11:BK11"/>
    <mergeCell ref="A22:G22"/>
    <mergeCell ref="A23:G23"/>
    <mergeCell ref="A24:G24"/>
    <mergeCell ref="A64:G64"/>
    <mergeCell ref="A51:G51"/>
    <mergeCell ref="A47:G47"/>
    <mergeCell ref="A63:G63"/>
    <mergeCell ref="A53:G53"/>
    <mergeCell ref="A54:G54"/>
    <mergeCell ref="A60:G60"/>
    <mergeCell ref="A39:G39"/>
    <mergeCell ref="A30:G30"/>
    <mergeCell ref="A33:G33"/>
    <mergeCell ref="A32:G32"/>
    <mergeCell ref="A31:G31"/>
    <mergeCell ref="A36:G36"/>
    <mergeCell ref="A42:G42"/>
    <mergeCell ref="A43:G43"/>
    <mergeCell ref="A9:G9"/>
    <mergeCell ref="A10:G10"/>
    <mergeCell ref="A5:G5"/>
    <mergeCell ref="A6:G6"/>
    <mergeCell ref="A15:G15"/>
    <mergeCell ref="A18:G18"/>
    <mergeCell ref="A16:G16"/>
    <mergeCell ref="A17:G17"/>
    <mergeCell ref="A12:G12"/>
    <mergeCell ref="A11:G11"/>
    <mergeCell ref="A57:G57"/>
    <mergeCell ref="A41:G41"/>
    <mergeCell ref="A21:G21"/>
    <mergeCell ref="A1:E1"/>
    <mergeCell ref="F1:G1"/>
    <mergeCell ref="F2:G3"/>
    <mergeCell ref="C3:E3"/>
    <mergeCell ref="A13:G13"/>
    <mergeCell ref="A14:G14"/>
    <mergeCell ref="A8:G8"/>
    <mergeCell ref="A69:G69"/>
    <mergeCell ref="A77:G77"/>
    <mergeCell ref="A19:G19"/>
    <mergeCell ref="A62:G62"/>
    <mergeCell ref="A45:G45"/>
    <mergeCell ref="A46:G46"/>
    <mergeCell ref="A48:G48"/>
    <mergeCell ref="A20:G20"/>
    <mergeCell ref="A55:G55"/>
    <mergeCell ref="A56:G56"/>
    <mergeCell ref="A52:G52"/>
    <mergeCell ref="A66:G66"/>
    <mergeCell ref="A67:G67"/>
    <mergeCell ref="A58:G58"/>
    <mergeCell ref="A61:G61"/>
    <mergeCell ref="A78:G79"/>
    <mergeCell ref="A71:G71"/>
    <mergeCell ref="A72:G72"/>
    <mergeCell ref="A75:G75"/>
    <mergeCell ref="A76:G76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PageLayoutView="0" workbookViewId="0" topLeftCell="A232">
      <selection activeCell="D40" sqref="D40"/>
    </sheetView>
  </sheetViews>
  <sheetFormatPr defaultColWidth="8.796875" defaultRowHeight="14.25"/>
  <cols>
    <col min="1" max="1" width="3.59765625" style="0" customWidth="1"/>
    <col min="2" max="2" width="59.8984375" style="0" customWidth="1"/>
    <col min="3" max="3" width="12.8984375" style="0" customWidth="1"/>
    <col min="4" max="4" width="13.09765625" style="0" customWidth="1"/>
    <col min="5" max="5" width="16.09765625" style="0" customWidth="1"/>
    <col min="6" max="6" width="12.59765625" style="249" customWidth="1"/>
    <col min="7" max="7" width="13.5" style="249" bestFit="1" customWidth="1"/>
    <col min="8" max="8" width="10.3984375" style="249" customWidth="1"/>
    <col min="9" max="9" width="11.19921875" style="249" customWidth="1"/>
  </cols>
  <sheetData>
    <row r="1" ht="14.25">
      <c r="B1" t="s">
        <v>348</v>
      </c>
    </row>
    <row r="2" spans="1:4" ht="15.75">
      <c r="A2" s="268" t="s">
        <v>611</v>
      </c>
      <c r="B2" s="381" t="s">
        <v>451</v>
      </c>
      <c r="C2" s="381"/>
      <c r="D2" s="381"/>
    </row>
    <row r="3" spans="1:4" ht="18">
      <c r="A3" s="31"/>
      <c r="C3" s="382" t="s">
        <v>105</v>
      </c>
      <c r="D3" s="382"/>
    </row>
    <row r="4" spans="1:4" ht="15.75">
      <c r="A4" s="76" t="s">
        <v>135</v>
      </c>
      <c r="B4" s="77" t="s">
        <v>136</v>
      </c>
      <c r="C4" s="71" t="s">
        <v>595</v>
      </c>
      <c r="D4" s="71" t="s">
        <v>620</v>
      </c>
    </row>
    <row r="5" spans="1:4" ht="15">
      <c r="A5" s="90">
        <v>1</v>
      </c>
      <c r="B5" s="90">
        <v>2</v>
      </c>
      <c r="C5" s="90">
        <v>3</v>
      </c>
      <c r="D5" s="90">
        <v>4</v>
      </c>
    </row>
    <row r="6" spans="1:4" ht="15">
      <c r="A6" s="140">
        <v>1</v>
      </c>
      <c r="B6" s="74" t="s">
        <v>4</v>
      </c>
      <c r="C6" s="27"/>
      <c r="D6" s="27"/>
    </row>
    <row r="7" spans="1:4" ht="18">
      <c r="A7" s="32" t="s">
        <v>26</v>
      </c>
      <c r="B7" s="5" t="s">
        <v>90</v>
      </c>
      <c r="C7" s="102">
        <v>1042777232</v>
      </c>
      <c r="D7" s="102">
        <v>201890961</v>
      </c>
    </row>
    <row r="8" spans="1:4" ht="18">
      <c r="A8" s="32" t="s">
        <v>26</v>
      </c>
      <c r="B8" s="269" t="s">
        <v>452</v>
      </c>
      <c r="C8" s="102">
        <v>3977901214</v>
      </c>
      <c r="D8" s="102">
        <v>34835161828</v>
      </c>
    </row>
    <row r="9" spans="1:4" ht="18">
      <c r="A9" s="32" t="s">
        <v>26</v>
      </c>
      <c r="B9" s="5" t="s">
        <v>91</v>
      </c>
      <c r="C9" s="102"/>
      <c r="D9" s="102"/>
    </row>
    <row r="10" spans="1:4" ht="18">
      <c r="A10" s="33"/>
      <c r="B10" s="34" t="s">
        <v>334</v>
      </c>
      <c r="C10" s="35">
        <v>5020678446</v>
      </c>
      <c r="D10" s="35">
        <v>35037052789</v>
      </c>
    </row>
    <row r="11" spans="1:4" ht="15">
      <c r="A11" s="141">
        <v>2</v>
      </c>
      <c r="B11" s="142" t="s">
        <v>453</v>
      </c>
      <c r="C11" s="78"/>
      <c r="D11" s="78"/>
    </row>
    <row r="12" spans="1:4" ht="15">
      <c r="A12" s="140">
        <v>3</v>
      </c>
      <c r="B12" s="74" t="s">
        <v>454</v>
      </c>
      <c r="C12" s="118" t="s">
        <v>595</v>
      </c>
      <c r="D12" s="71" t="s">
        <v>620</v>
      </c>
    </row>
    <row r="13" spans="1:4" ht="18">
      <c r="A13" s="32" t="s">
        <v>11</v>
      </c>
      <c r="B13" s="2" t="s">
        <v>455</v>
      </c>
      <c r="C13" s="102">
        <v>6728445487</v>
      </c>
      <c r="D13" s="102">
        <v>7310213265</v>
      </c>
    </row>
    <row r="14" spans="1:4" ht="18">
      <c r="A14" s="32" t="s">
        <v>26</v>
      </c>
      <c r="B14" s="271" t="s">
        <v>456</v>
      </c>
      <c r="C14" s="40">
        <v>0</v>
      </c>
      <c r="D14" s="40"/>
    </row>
    <row r="15" spans="1:4" ht="18">
      <c r="A15" s="32" t="s">
        <v>26</v>
      </c>
      <c r="B15" s="271" t="s">
        <v>457</v>
      </c>
      <c r="C15" s="40">
        <v>6728445487</v>
      </c>
      <c r="D15" s="40">
        <v>7310213265</v>
      </c>
    </row>
    <row r="16" spans="1:4" ht="18">
      <c r="A16" s="32" t="s">
        <v>13</v>
      </c>
      <c r="B16" s="2" t="s">
        <v>458</v>
      </c>
      <c r="C16" s="102">
        <v>235751089</v>
      </c>
      <c r="D16" s="102">
        <v>235751089</v>
      </c>
    </row>
    <row r="17" spans="1:4" ht="18.75">
      <c r="A17" s="270" t="s">
        <v>26</v>
      </c>
      <c r="B17" s="271" t="s">
        <v>456</v>
      </c>
      <c r="C17" s="40">
        <v>0</v>
      </c>
      <c r="D17" s="40"/>
    </row>
    <row r="18" spans="1:4" ht="18.75">
      <c r="A18" s="270" t="s">
        <v>26</v>
      </c>
      <c r="B18" s="271" t="s">
        <v>457</v>
      </c>
      <c r="C18" s="40">
        <v>235751089</v>
      </c>
      <c r="D18" s="40">
        <v>235751089</v>
      </c>
    </row>
    <row r="19" spans="1:4" ht="18">
      <c r="A19" s="32" t="s">
        <v>201</v>
      </c>
      <c r="B19" s="2" t="s">
        <v>459</v>
      </c>
      <c r="C19" s="102">
        <v>3886935848</v>
      </c>
      <c r="D19" s="102">
        <v>7436435771</v>
      </c>
    </row>
    <row r="20" spans="1:9" s="122" customFormat="1" ht="18.75">
      <c r="A20" s="270" t="s">
        <v>26</v>
      </c>
      <c r="B20" s="271" t="s">
        <v>460</v>
      </c>
      <c r="C20" s="40">
        <v>1367608420</v>
      </c>
      <c r="D20" s="40">
        <v>4783444859</v>
      </c>
      <c r="F20" s="272"/>
      <c r="G20" s="272"/>
      <c r="H20" s="272"/>
      <c r="I20" s="272"/>
    </row>
    <row r="21" spans="1:9" s="122" customFormat="1" ht="18.75">
      <c r="A21" s="270" t="s">
        <v>26</v>
      </c>
      <c r="B21" s="271" t="s">
        <v>461</v>
      </c>
      <c r="C21" s="40">
        <v>1643802324</v>
      </c>
      <c r="D21" s="40">
        <v>1837692010</v>
      </c>
      <c r="F21" s="272"/>
      <c r="G21" s="272"/>
      <c r="H21" s="272"/>
      <c r="I21" s="272"/>
    </row>
    <row r="22" spans="1:9" s="122" customFormat="1" ht="18.75">
      <c r="A22" s="270" t="s">
        <v>26</v>
      </c>
      <c r="B22" s="271" t="s">
        <v>462</v>
      </c>
      <c r="C22" s="40">
        <v>875525104</v>
      </c>
      <c r="D22" s="40">
        <v>815298902</v>
      </c>
      <c r="F22" s="272"/>
      <c r="G22" s="272"/>
      <c r="H22" s="272"/>
      <c r="I22" s="272"/>
    </row>
    <row r="23" spans="1:4" ht="18">
      <c r="A23" s="33"/>
      <c r="B23" s="34" t="s">
        <v>334</v>
      </c>
      <c r="C23" s="35">
        <v>10851132424</v>
      </c>
      <c r="D23" s="35">
        <v>14982400125</v>
      </c>
    </row>
    <row r="24" spans="1:4" ht="15">
      <c r="A24" s="141">
        <v>4</v>
      </c>
      <c r="B24" s="142" t="s">
        <v>463</v>
      </c>
      <c r="C24" s="78"/>
      <c r="D24" s="78"/>
    </row>
    <row r="25" spans="1:4" ht="15">
      <c r="A25" s="141">
        <v>5</v>
      </c>
      <c r="B25" s="142" t="s">
        <v>464</v>
      </c>
      <c r="C25" s="78"/>
      <c r="D25" s="78"/>
    </row>
    <row r="26" spans="1:4" ht="15">
      <c r="A26" s="141">
        <v>6</v>
      </c>
      <c r="B26" s="142" t="s">
        <v>465</v>
      </c>
      <c r="C26" s="78"/>
      <c r="D26" s="78"/>
    </row>
    <row r="27" spans="1:4" ht="15">
      <c r="A27" s="140">
        <v>7</v>
      </c>
      <c r="B27" s="74" t="s">
        <v>729</v>
      </c>
      <c r="C27" s="71" t="s">
        <v>595</v>
      </c>
      <c r="D27" s="71" t="s">
        <v>620</v>
      </c>
    </row>
    <row r="28" spans="1:4" ht="18">
      <c r="A28" s="32" t="s">
        <v>26</v>
      </c>
      <c r="B28" s="2" t="s">
        <v>560</v>
      </c>
      <c r="C28" s="102"/>
      <c r="D28" s="102"/>
    </row>
    <row r="29" spans="1:4" ht="18">
      <c r="A29" s="32" t="s">
        <v>26</v>
      </c>
      <c r="B29" s="2" t="s">
        <v>561</v>
      </c>
      <c r="C29" s="102">
        <v>3370470880</v>
      </c>
      <c r="D29" s="102">
        <v>4039397683</v>
      </c>
    </row>
    <row r="30" spans="1:4" ht="18">
      <c r="A30" s="32" t="s">
        <v>26</v>
      </c>
      <c r="B30" s="2" t="s">
        <v>562</v>
      </c>
      <c r="C30" s="102">
        <v>30304714</v>
      </c>
      <c r="D30" s="102">
        <v>36454704</v>
      </c>
    </row>
    <row r="31" spans="1:4" ht="18">
      <c r="A31" s="32" t="s">
        <v>26</v>
      </c>
      <c r="B31" s="2" t="s">
        <v>730</v>
      </c>
      <c r="C31" s="102">
        <v>17862510093</v>
      </c>
      <c r="D31" s="102">
        <v>13169979565</v>
      </c>
    </row>
    <row r="32" spans="1:4" ht="18">
      <c r="A32" s="32" t="s">
        <v>26</v>
      </c>
      <c r="B32" s="2" t="s">
        <v>563</v>
      </c>
      <c r="C32" s="102"/>
      <c r="D32" s="102"/>
    </row>
    <row r="33" spans="1:4" ht="18">
      <c r="A33" s="32" t="s">
        <v>26</v>
      </c>
      <c r="B33" s="2" t="s">
        <v>564</v>
      </c>
      <c r="C33" s="102">
        <v>18299803077</v>
      </c>
      <c r="D33" s="102">
        <v>1905570166</v>
      </c>
    </row>
    <row r="34" spans="1:4" ht="18">
      <c r="A34" s="32" t="s">
        <v>26</v>
      </c>
      <c r="B34" s="2" t="s">
        <v>731</v>
      </c>
      <c r="C34" s="102"/>
      <c r="D34" s="102"/>
    </row>
    <row r="35" spans="1:4" ht="18">
      <c r="A35" s="32" t="s">
        <v>26</v>
      </c>
      <c r="B35" s="2" t="s">
        <v>565</v>
      </c>
      <c r="C35" s="102"/>
      <c r="D35" s="102"/>
    </row>
    <row r="36" spans="1:4" ht="18">
      <c r="A36" s="33"/>
      <c r="B36" s="34" t="s">
        <v>137</v>
      </c>
      <c r="C36" s="35">
        <f>SUM(C28:C35)</f>
        <v>39563088764</v>
      </c>
      <c r="D36" s="35">
        <v>19151402118</v>
      </c>
    </row>
    <row r="37" spans="1:4" ht="15">
      <c r="A37" s="141">
        <v>8</v>
      </c>
      <c r="B37" s="142" t="s">
        <v>466</v>
      </c>
      <c r="C37" s="78" t="s">
        <v>595</v>
      </c>
      <c r="D37" s="78" t="s">
        <v>620</v>
      </c>
    </row>
    <row r="38" spans="1:4" ht="15">
      <c r="A38" s="141">
        <v>9</v>
      </c>
      <c r="B38" s="142" t="s">
        <v>467</v>
      </c>
      <c r="C38" s="72"/>
      <c r="D38" s="72"/>
    </row>
    <row r="39" spans="1:4" ht="15">
      <c r="A39" s="140">
        <v>13</v>
      </c>
      <c r="B39" s="146" t="s">
        <v>468</v>
      </c>
      <c r="C39" s="118" t="s">
        <v>595</v>
      </c>
      <c r="D39" s="118" t="s">
        <v>620</v>
      </c>
    </row>
    <row r="40" spans="1:9" s="276" customFormat="1" ht="14.25">
      <c r="A40" s="150" t="s">
        <v>11</v>
      </c>
      <c r="B40" s="274" t="s">
        <v>469</v>
      </c>
      <c r="C40" s="275"/>
      <c r="D40" s="275"/>
      <c r="F40" s="94"/>
      <c r="G40" s="94"/>
      <c r="H40" s="94"/>
      <c r="I40" s="94"/>
    </row>
    <row r="41" spans="1:4" ht="15">
      <c r="A41" s="30" t="s">
        <v>26</v>
      </c>
      <c r="B41" s="48" t="s">
        <v>622</v>
      </c>
      <c r="C41" s="102"/>
      <c r="D41" s="25"/>
    </row>
    <row r="42" spans="1:4" ht="15">
      <c r="A42" s="30" t="s">
        <v>26</v>
      </c>
      <c r="B42" s="48" t="s">
        <v>470</v>
      </c>
      <c r="C42" s="102"/>
      <c r="D42" s="25"/>
    </row>
    <row r="43" spans="1:4" ht="15">
      <c r="A43" s="30" t="s">
        <v>26</v>
      </c>
      <c r="B43" s="48" t="s">
        <v>471</v>
      </c>
      <c r="C43" s="102"/>
      <c r="D43" s="25"/>
    </row>
    <row r="44" spans="1:4" ht="15">
      <c r="A44" s="30" t="s">
        <v>26</v>
      </c>
      <c r="B44" s="48" t="s">
        <v>472</v>
      </c>
      <c r="C44" s="102"/>
      <c r="D44" s="25"/>
    </row>
    <row r="45" spans="1:9" s="276" customFormat="1" ht="14.25">
      <c r="A45" s="150" t="s">
        <v>13</v>
      </c>
      <c r="B45" s="274" t="s">
        <v>473</v>
      </c>
      <c r="C45" s="102">
        <v>8559780409</v>
      </c>
      <c r="D45" s="275">
        <v>7249800813</v>
      </c>
      <c r="F45" s="94"/>
      <c r="G45" s="94"/>
      <c r="H45" s="94"/>
      <c r="I45" s="94"/>
    </row>
    <row r="46" spans="1:4" ht="15">
      <c r="A46" s="30" t="s">
        <v>26</v>
      </c>
      <c r="B46" s="274" t="s">
        <v>623</v>
      </c>
      <c r="C46" s="277"/>
      <c r="D46" s="277"/>
    </row>
    <row r="47" spans="1:4" ht="15">
      <c r="A47" s="30" t="s">
        <v>26</v>
      </c>
      <c r="B47" s="274" t="s">
        <v>474</v>
      </c>
      <c r="C47" s="277"/>
      <c r="D47" s="277"/>
    </row>
    <row r="48" spans="1:4" ht="15">
      <c r="A48" s="30" t="s">
        <v>26</v>
      </c>
      <c r="B48" s="274" t="s">
        <v>133</v>
      </c>
      <c r="C48" s="102">
        <v>8230802459</v>
      </c>
      <c r="D48" s="275">
        <v>6911994768</v>
      </c>
    </row>
    <row r="49" spans="1:4" ht="15">
      <c r="A49" s="79"/>
      <c r="B49" s="48" t="s">
        <v>472</v>
      </c>
      <c r="C49" s="102">
        <v>328977950</v>
      </c>
      <c r="D49" s="275">
        <v>337806045</v>
      </c>
    </row>
    <row r="50" spans="1:4" ht="15.75">
      <c r="A50" s="54"/>
      <c r="B50" s="49" t="s">
        <v>320</v>
      </c>
      <c r="C50" s="25">
        <v>8559780409</v>
      </c>
      <c r="D50" s="25">
        <v>7249800813</v>
      </c>
    </row>
    <row r="51" spans="1:4" ht="15">
      <c r="A51" s="140">
        <v>14</v>
      </c>
      <c r="B51" s="50" t="s">
        <v>475</v>
      </c>
      <c r="C51" s="71" t="s">
        <v>595</v>
      </c>
      <c r="D51" s="71" t="s">
        <v>620</v>
      </c>
    </row>
    <row r="52" spans="1:9" s="276" customFormat="1" ht="14.25">
      <c r="A52" s="150" t="s">
        <v>11</v>
      </c>
      <c r="B52" s="274" t="s">
        <v>469</v>
      </c>
      <c r="C52" s="102">
        <v>961822200</v>
      </c>
      <c r="D52" s="275">
        <v>297638500</v>
      </c>
      <c r="F52" s="94"/>
      <c r="G52" s="94"/>
      <c r="H52" s="94"/>
      <c r="I52" s="94"/>
    </row>
    <row r="53" spans="1:9" s="276" customFormat="1" ht="14.25">
      <c r="A53" s="150" t="s">
        <v>13</v>
      </c>
      <c r="B53" s="274" t="s">
        <v>473</v>
      </c>
      <c r="C53" s="275"/>
      <c r="D53" s="275"/>
      <c r="F53" s="94"/>
      <c r="G53" s="94"/>
      <c r="H53" s="94"/>
      <c r="I53" s="94"/>
    </row>
    <row r="54" spans="1:4" ht="18">
      <c r="A54" s="33" t="s">
        <v>26</v>
      </c>
      <c r="B54" s="47" t="s">
        <v>320</v>
      </c>
      <c r="C54" s="25">
        <v>961822200</v>
      </c>
      <c r="D54" s="25">
        <v>297638500</v>
      </c>
    </row>
    <row r="55" spans="1:4" ht="15">
      <c r="A55" s="140">
        <v>15</v>
      </c>
      <c r="B55" s="74" t="s">
        <v>476</v>
      </c>
      <c r="C55" s="71" t="s">
        <v>122</v>
      </c>
      <c r="D55" s="71" t="s">
        <v>123</v>
      </c>
    </row>
    <row r="56" spans="1:4" ht="14.25">
      <c r="A56" s="150" t="s">
        <v>11</v>
      </c>
      <c r="B56" s="274" t="s">
        <v>229</v>
      </c>
      <c r="C56" s="102"/>
      <c r="D56" s="102"/>
    </row>
    <row r="57" spans="1:4" ht="14.25">
      <c r="A57" s="150"/>
      <c r="B57" s="274" t="s">
        <v>121</v>
      </c>
      <c r="C57" s="102">
        <v>8300000000</v>
      </c>
      <c r="D57" s="102">
        <v>3000000000</v>
      </c>
    </row>
    <row r="58" spans="1:4" ht="14.25">
      <c r="A58" s="150"/>
      <c r="B58" s="274" t="s">
        <v>477</v>
      </c>
      <c r="C58" s="102">
        <v>5500000000</v>
      </c>
      <c r="D58" s="102">
        <v>3000000000</v>
      </c>
    </row>
    <row r="59" spans="1:4" ht="14.25">
      <c r="A59" s="150"/>
      <c r="B59" s="274" t="s">
        <v>478</v>
      </c>
      <c r="C59" s="102">
        <v>13800000000</v>
      </c>
      <c r="D59" s="102">
        <v>3000000000</v>
      </c>
    </row>
    <row r="60" spans="1:4" ht="14.25">
      <c r="A60" s="147"/>
      <c r="B60" s="145" t="s">
        <v>479</v>
      </c>
      <c r="C60" s="102">
        <v>0</v>
      </c>
      <c r="D60" s="102">
        <v>3000000000</v>
      </c>
    </row>
    <row r="61" spans="1:4" ht="14.25">
      <c r="A61" s="278" t="s">
        <v>13</v>
      </c>
      <c r="B61" s="3" t="s">
        <v>480</v>
      </c>
      <c r="C61" s="133"/>
      <c r="D61" s="133"/>
    </row>
    <row r="62" spans="1:4" ht="15">
      <c r="A62" s="140">
        <v>16</v>
      </c>
      <c r="B62" s="74" t="s">
        <v>481</v>
      </c>
      <c r="C62" s="118" t="s">
        <v>595</v>
      </c>
      <c r="D62" s="118" t="s">
        <v>620</v>
      </c>
    </row>
    <row r="63" spans="1:4" ht="14.25">
      <c r="A63" s="150" t="s">
        <v>11</v>
      </c>
      <c r="B63" s="274" t="s">
        <v>469</v>
      </c>
      <c r="C63" s="102"/>
      <c r="D63" s="102"/>
    </row>
    <row r="64" spans="1:4" ht="18">
      <c r="A64" s="32" t="s">
        <v>26</v>
      </c>
      <c r="B64" s="145" t="s">
        <v>482</v>
      </c>
      <c r="C64" s="102">
        <v>20229044865</v>
      </c>
      <c r="D64" s="102">
        <v>27797674655</v>
      </c>
    </row>
    <row r="65" spans="1:4" ht="14.25">
      <c r="A65" s="147" t="s">
        <v>13</v>
      </c>
      <c r="B65" s="145" t="s">
        <v>483</v>
      </c>
      <c r="C65" s="102"/>
      <c r="D65" s="102"/>
    </row>
    <row r="66" spans="1:4" ht="18">
      <c r="A66" s="32" t="s">
        <v>26</v>
      </c>
      <c r="B66" s="145" t="s">
        <v>482</v>
      </c>
      <c r="C66" s="102">
        <v>9500000</v>
      </c>
      <c r="D66" s="102">
        <v>9500000</v>
      </c>
    </row>
    <row r="67" spans="1:4" ht="18">
      <c r="A67" s="279"/>
      <c r="B67" s="24" t="s">
        <v>334</v>
      </c>
      <c r="C67" s="25">
        <v>20238544865</v>
      </c>
      <c r="D67" s="25">
        <v>27807174655</v>
      </c>
    </row>
    <row r="68" spans="1:4" ht="14.25">
      <c r="A68" s="150" t="s">
        <v>201</v>
      </c>
      <c r="B68" s="274" t="s">
        <v>484</v>
      </c>
      <c r="C68" s="102"/>
      <c r="D68" s="102"/>
    </row>
    <row r="69" spans="1:4" ht="14.25">
      <c r="A69" s="150" t="s">
        <v>548</v>
      </c>
      <c r="B69" s="274" t="s">
        <v>485</v>
      </c>
      <c r="C69" s="103"/>
      <c r="D69" s="103"/>
    </row>
    <row r="70" spans="1:4" ht="14.25">
      <c r="A70" s="280"/>
      <c r="B70" s="281"/>
      <c r="C70" s="102"/>
      <c r="D70" s="282"/>
    </row>
    <row r="71" spans="1:4" ht="15">
      <c r="A71" s="141">
        <v>17</v>
      </c>
      <c r="B71" s="142" t="s">
        <v>486</v>
      </c>
      <c r="C71" s="78" t="s">
        <v>595</v>
      </c>
      <c r="D71" s="78" t="s">
        <v>620</v>
      </c>
    </row>
    <row r="72" spans="1:4" ht="15">
      <c r="A72" s="140">
        <v>18</v>
      </c>
      <c r="B72" s="74" t="s">
        <v>251</v>
      </c>
      <c r="C72" s="118" t="s">
        <v>595</v>
      </c>
      <c r="D72" s="118" t="s">
        <v>620</v>
      </c>
    </row>
    <row r="73" spans="1:4" ht="15">
      <c r="A73" s="150" t="s">
        <v>11</v>
      </c>
      <c r="B73" s="274" t="s">
        <v>469</v>
      </c>
      <c r="C73" s="118"/>
      <c r="D73" s="118"/>
    </row>
    <row r="74" spans="1:4" ht="18">
      <c r="A74" s="32" t="s">
        <v>26</v>
      </c>
      <c r="B74" s="5" t="s">
        <v>132</v>
      </c>
      <c r="C74" s="40"/>
      <c r="D74" s="102"/>
    </row>
    <row r="75" spans="1:4" ht="18">
      <c r="A75" s="32" t="s">
        <v>26</v>
      </c>
      <c r="B75" s="5" t="s">
        <v>487</v>
      </c>
      <c r="C75" s="40"/>
      <c r="D75" s="102"/>
    </row>
    <row r="76" spans="1:4" ht="18">
      <c r="A76" s="32" t="s">
        <v>26</v>
      </c>
      <c r="B76" s="5" t="s">
        <v>488</v>
      </c>
      <c r="C76" s="102">
        <v>176445096</v>
      </c>
      <c r="D76" s="102"/>
    </row>
    <row r="77" spans="1:4" ht="14.25">
      <c r="A77" s="150" t="s">
        <v>13</v>
      </c>
      <c r="B77" s="274" t="s">
        <v>473</v>
      </c>
      <c r="C77" s="103"/>
      <c r="D77" s="102"/>
    </row>
    <row r="78" spans="1:4" ht="18">
      <c r="A78" s="32" t="s">
        <v>26</v>
      </c>
      <c r="B78" s="281" t="s">
        <v>489</v>
      </c>
      <c r="C78" s="103"/>
      <c r="D78" s="103"/>
    </row>
    <row r="79" spans="1:4" ht="18">
      <c r="A79" s="32" t="s">
        <v>26</v>
      </c>
      <c r="B79" s="5" t="s">
        <v>490</v>
      </c>
      <c r="C79" s="103"/>
      <c r="D79" s="103"/>
    </row>
    <row r="80" spans="1:4" ht="18">
      <c r="A80" s="33"/>
      <c r="B80" s="34" t="s">
        <v>334</v>
      </c>
      <c r="C80" s="35">
        <v>176445096</v>
      </c>
      <c r="D80" s="35">
        <v>0</v>
      </c>
    </row>
    <row r="81" spans="1:4" ht="15">
      <c r="A81" s="140">
        <v>19</v>
      </c>
      <c r="B81" s="74" t="s">
        <v>491</v>
      </c>
      <c r="C81" s="71" t="s">
        <v>595</v>
      </c>
      <c r="D81" s="71" t="s">
        <v>620</v>
      </c>
    </row>
    <row r="82" spans="1:4" ht="15">
      <c r="A82" s="150" t="s">
        <v>11</v>
      </c>
      <c r="B82" s="274" t="s">
        <v>469</v>
      </c>
      <c r="C82" s="283"/>
      <c r="D82" s="283"/>
    </row>
    <row r="83" spans="1:4" ht="18">
      <c r="A83" s="32" t="s">
        <v>26</v>
      </c>
      <c r="B83" s="5" t="s">
        <v>8</v>
      </c>
      <c r="C83" s="102"/>
      <c r="D83" s="102"/>
    </row>
    <row r="84" spans="1:4" ht="18">
      <c r="A84" s="32" t="s">
        <v>26</v>
      </c>
      <c r="B84" s="5" t="s">
        <v>275</v>
      </c>
      <c r="C84" s="102">
        <v>312190523</v>
      </c>
      <c r="D84" s="102">
        <v>385880200</v>
      </c>
    </row>
    <row r="85" spans="1:4" ht="18">
      <c r="A85" s="32" t="s">
        <v>26</v>
      </c>
      <c r="B85" s="5" t="s">
        <v>318</v>
      </c>
      <c r="C85" s="102">
        <v>200644289</v>
      </c>
      <c r="D85" s="102"/>
    </row>
    <row r="86" spans="1:4" ht="18">
      <c r="A86" s="32"/>
      <c r="B86" s="5" t="s">
        <v>71</v>
      </c>
      <c r="C86" s="102">
        <v>61875489</v>
      </c>
      <c r="D86" s="102">
        <v>6064003</v>
      </c>
    </row>
    <row r="87" spans="1:4" ht="18">
      <c r="A87" s="284" t="s">
        <v>26</v>
      </c>
      <c r="B87" s="5" t="s">
        <v>130</v>
      </c>
      <c r="C87" s="102">
        <v>32838571</v>
      </c>
      <c r="D87" s="102">
        <v>8637001</v>
      </c>
    </row>
    <row r="88" spans="1:4" ht="18">
      <c r="A88" s="32" t="s">
        <v>26</v>
      </c>
      <c r="B88" s="15" t="s">
        <v>9</v>
      </c>
      <c r="C88" s="102"/>
      <c r="D88" s="102"/>
    </row>
    <row r="89" spans="1:4" ht="18">
      <c r="A89" s="32" t="s">
        <v>26</v>
      </c>
      <c r="B89" s="15" t="s">
        <v>10</v>
      </c>
      <c r="C89" s="102"/>
      <c r="D89" s="102"/>
    </row>
    <row r="90" spans="1:4" ht="18">
      <c r="A90" s="32" t="s">
        <v>26</v>
      </c>
      <c r="B90" s="15" t="s">
        <v>317</v>
      </c>
      <c r="C90" s="102">
        <v>7563133055</v>
      </c>
      <c r="D90" s="102">
        <v>7460072166</v>
      </c>
    </row>
    <row r="91" spans="1:4" ht="18">
      <c r="A91" s="32"/>
      <c r="B91" s="24" t="s">
        <v>334</v>
      </c>
      <c r="C91" s="25">
        <v>8170681927</v>
      </c>
      <c r="D91" s="25">
        <v>7860653370</v>
      </c>
    </row>
    <row r="92" spans="1:4" ht="14.25">
      <c r="A92" s="150" t="s">
        <v>13</v>
      </c>
      <c r="B92" s="274" t="s">
        <v>473</v>
      </c>
      <c r="C92" s="282"/>
      <c r="D92" s="282"/>
    </row>
    <row r="93" spans="1:4" ht="18">
      <c r="A93" s="32" t="s">
        <v>26</v>
      </c>
      <c r="B93" s="15" t="s">
        <v>492</v>
      </c>
      <c r="C93" s="102">
        <v>169990000</v>
      </c>
      <c r="D93" s="103">
        <v>169990000</v>
      </c>
    </row>
    <row r="94" spans="1:4" ht="18">
      <c r="A94" s="32" t="s">
        <v>26</v>
      </c>
      <c r="B94" s="15" t="s">
        <v>317</v>
      </c>
      <c r="C94" s="102">
        <v>182548901</v>
      </c>
      <c r="D94" s="103">
        <v>182548901</v>
      </c>
    </row>
    <row r="95" spans="1:4" ht="18">
      <c r="A95" s="65"/>
      <c r="B95" s="24" t="s">
        <v>334</v>
      </c>
      <c r="C95" s="25">
        <v>352538901</v>
      </c>
      <c r="D95" s="25">
        <v>352538901</v>
      </c>
    </row>
    <row r="96" spans="1:4" ht="18">
      <c r="A96" s="65" t="s">
        <v>201</v>
      </c>
      <c r="B96" s="15" t="s">
        <v>493</v>
      </c>
      <c r="C96" s="103"/>
      <c r="D96" s="103"/>
    </row>
    <row r="97" spans="1:4" ht="18">
      <c r="A97" s="33"/>
      <c r="B97" s="34" t="s">
        <v>334</v>
      </c>
      <c r="C97" s="35">
        <v>0</v>
      </c>
      <c r="D97" s="35">
        <v>0</v>
      </c>
    </row>
    <row r="98" spans="1:4" ht="15">
      <c r="A98" s="141">
        <v>20</v>
      </c>
      <c r="B98" s="285" t="s">
        <v>737</v>
      </c>
      <c r="C98" s="78"/>
      <c r="D98" s="78"/>
    </row>
    <row r="99" spans="1:4" ht="15">
      <c r="A99" s="141">
        <v>21</v>
      </c>
      <c r="B99" s="285" t="s">
        <v>12</v>
      </c>
      <c r="C99" s="78"/>
      <c r="D99" s="78"/>
    </row>
    <row r="100" spans="1:4" ht="15">
      <c r="A100" s="141">
        <v>22</v>
      </c>
      <c r="B100" s="285" t="s">
        <v>494</v>
      </c>
      <c r="C100" s="78"/>
      <c r="D100" s="78"/>
    </row>
    <row r="101" spans="1:4" ht="15">
      <c r="A101" s="143">
        <v>23</v>
      </c>
      <c r="B101" s="53" t="s">
        <v>495</v>
      </c>
      <c r="C101" s="71"/>
      <c r="D101" s="71"/>
    </row>
    <row r="102" spans="1:4" ht="15">
      <c r="A102" s="150" t="s">
        <v>11</v>
      </c>
      <c r="B102" s="274" t="s">
        <v>469</v>
      </c>
      <c r="C102" s="283"/>
      <c r="D102" s="283"/>
    </row>
    <row r="103" spans="1:4" ht="18">
      <c r="A103" s="32" t="s">
        <v>26</v>
      </c>
      <c r="B103" s="5" t="s">
        <v>496</v>
      </c>
      <c r="C103" s="118"/>
      <c r="D103" s="118"/>
    </row>
    <row r="104" spans="1:4" ht="18">
      <c r="A104" s="32" t="s">
        <v>26</v>
      </c>
      <c r="B104" s="5" t="s">
        <v>497</v>
      </c>
      <c r="C104" s="118"/>
      <c r="D104" s="118"/>
    </row>
    <row r="105" spans="1:4" ht="18">
      <c r="A105" s="32" t="s">
        <v>26</v>
      </c>
      <c r="B105" s="5" t="s">
        <v>498</v>
      </c>
      <c r="C105" s="118"/>
      <c r="D105" s="118"/>
    </row>
    <row r="106" spans="1:4" ht="15.75">
      <c r="A106" s="30"/>
      <c r="B106" s="24" t="s">
        <v>334</v>
      </c>
      <c r="C106" s="25">
        <v>0</v>
      </c>
      <c r="D106" s="25">
        <v>0</v>
      </c>
    </row>
    <row r="107" spans="1:4" ht="14.25">
      <c r="A107" s="150" t="s">
        <v>11</v>
      </c>
      <c r="B107" s="274" t="s">
        <v>483</v>
      </c>
      <c r="C107" s="102"/>
      <c r="D107" s="102"/>
    </row>
    <row r="108" spans="1:4" ht="15">
      <c r="A108" s="143">
        <v>24</v>
      </c>
      <c r="B108" s="50" t="s">
        <v>44</v>
      </c>
      <c r="C108" s="71" t="s">
        <v>595</v>
      </c>
      <c r="D108" s="71" t="s">
        <v>620</v>
      </c>
    </row>
    <row r="109" spans="1:4" ht="15">
      <c r="A109" s="30" t="s">
        <v>11</v>
      </c>
      <c r="B109" s="2" t="s">
        <v>104</v>
      </c>
      <c r="C109" s="25"/>
      <c r="D109" s="25"/>
    </row>
    <row r="110" spans="1:4" ht="18">
      <c r="A110" s="32" t="s">
        <v>26</v>
      </c>
      <c r="B110" s="2" t="s">
        <v>75</v>
      </c>
      <c r="C110" s="102"/>
      <c r="D110" s="102"/>
    </row>
    <row r="111" spans="1:4" ht="18">
      <c r="A111" s="32"/>
      <c r="B111" s="5" t="s">
        <v>76</v>
      </c>
      <c r="C111" s="102"/>
      <c r="D111" s="102"/>
    </row>
    <row r="112" spans="1:4" ht="18">
      <c r="A112" s="32" t="s">
        <v>26</v>
      </c>
      <c r="B112" s="5" t="s">
        <v>92</v>
      </c>
      <c r="C112" s="102"/>
      <c r="D112" s="102"/>
    </row>
    <row r="113" spans="1:4" ht="18">
      <c r="A113" s="32" t="s">
        <v>26</v>
      </c>
      <c r="B113" s="5" t="s">
        <v>93</v>
      </c>
      <c r="C113" s="102"/>
      <c r="D113" s="102"/>
    </row>
    <row r="114" spans="1:4" ht="18">
      <c r="A114" s="32" t="s">
        <v>26</v>
      </c>
      <c r="B114" s="5" t="s">
        <v>77</v>
      </c>
      <c r="C114" s="102">
        <v>237698389</v>
      </c>
      <c r="D114" s="102">
        <v>211685350</v>
      </c>
    </row>
    <row r="115" spans="1:4" ht="18">
      <c r="A115" s="33"/>
      <c r="B115" s="3" t="s">
        <v>78</v>
      </c>
      <c r="C115" s="133"/>
      <c r="D115" s="133"/>
    </row>
    <row r="116" spans="1:5" ht="15.75">
      <c r="A116" s="45"/>
      <c r="B116" s="46"/>
      <c r="C116" s="71" t="s">
        <v>595</v>
      </c>
      <c r="D116" s="71" t="s">
        <v>620</v>
      </c>
      <c r="E116" s="11"/>
    </row>
    <row r="117" spans="1:5" ht="15">
      <c r="A117" s="30" t="s">
        <v>13</v>
      </c>
      <c r="B117" s="2" t="s">
        <v>733</v>
      </c>
      <c r="C117" s="102"/>
      <c r="D117" s="102"/>
      <c r="E117" s="11"/>
    </row>
    <row r="118" spans="1:5" ht="18">
      <c r="A118" s="32" t="s">
        <v>26</v>
      </c>
      <c r="B118" s="5" t="s">
        <v>193</v>
      </c>
      <c r="C118" s="102"/>
      <c r="D118" s="102"/>
      <c r="E118" s="11"/>
    </row>
    <row r="119" spans="1:5" ht="15">
      <c r="A119" s="30"/>
      <c r="B119" s="5" t="s">
        <v>79</v>
      </c>
      <c r="C119" s="102"/>
      <c r="D119" s="102"/>
      <c r="E119" s="11"/>
    </row>
    <row r="120" spans="1:5" ht="18">
      <c r="A120" s="32" t="s">
        <v>26</v>
      </c>
      <c r="B120" s="5" t="s">
        <v>94</v>
      </c>
      <c r="C120" s="102"/>
      <c r="D120" s="102"/>
      <c r="E120" s="11"/>
    </row>
    <row r="121" spans="1:4" ht="18">
      <c r="A121" s="32" t="s">
        <v>26</v>
      </c>
      <c r="B121" s="10" t="s">
        <v>194</v>
      </c>
      <c r="C121" s="133"/>
      <c r="D121" s="133"/>
    </row>
    <row r="122" spans="1:4" ht="15">
      <c r="A122" s="143">
        <v>25</v>
      </c>
      <c r="B122" s="50" t="s">
        <v>195</v>
      </c>
      <c r="C122" s="71"/>
      <c r="D122" s="71"/>
    </row>
    <row r="123" spans="1:4" ht="15.75">
      <c r="A123" s="24" t="s">
        <v>11</v>
      </c>
      <c r="B123" s="64" t="s">
        <v>499</v>
      </c>
      <c r="C123" s="102"/>
      <c r="D123" s="102"/>
    </row>
    <row r="124" spans="1:4" ht="15.75">
      <c r="A124" s="24" t="s">
        <v>13</v>
      </c>
      <c r="B124" s="5" t="s">
        <v>196</v>
      </c>
      <c r="C124" s="102"/>
      <c r="D124" s="102"/>
    </row>
    <row r="125" spans="1:4" ht="18">
      <c r="A125" s="65" t="s">
        <v>26</v>
      </c>
      <c r="B125" s="15" t="s">
        <v>197</v>
      </c>
      <c r="C125" s="102">
        <v>28396800000</v>
      </c>
      <c r="D125" s="102">
        <v>28396800000</v>
      </c>
    </row>
    <row r="126" spans="1:4" ht="18">
      <c r="A126" s="32" t="s">
        <v>26</v>
      </c>
      <c r="B126" s="5" t="s">
        <v>198</v>
      </c>
      <c r="C126" s="102">
        <v>27283200000</v>
      </c>
      <c r="D126" s="102">
        <v>27283200000</v>
      </c>
    </row>
    <row r="127" spans="1:4" ht="18">
      <c r="A127" s="32"/>
      <c r="B127" s="22" t="s">
        <v>334</v>
      </c>
      <c r="C127" s="25">
        <v>55680000000</v>
      </c>
      <c r="D127" s="25">
        <v>55680000000</v>
      </c>
    </row>
    <row r="128" spans="1:4" ht="18">
      <c r="A128" s="32"/>
      <c r="B128" s="14" t="s">
        <v>199</v>
      </c>
      <c r="C128" s="25"/>
      <c r="D128" s="25"/>
    </row>
    <row r="129" spans="1:4" ht="18">
      <c r="A129" s="32"/>
      <c r="B129" s="14" t="s">
        <v>200</v>
      </c>
      <c r="C129" s="25"/>
      <c r="D129" s="25"/>
    </row>
    <row r="130" spans="1:4" ht="15.75">
      <c r="A130" s="73" t="s">
        <v>201</v>
      </c>
      <c r="B130" s="98" t="s">
        <v>97</v>
      </c>
      <c r="C130" s="91" t="s">
        <v>507</v>
      </c>
      <c r="D130" s="91" t="s">
        <v>500</v>
      </c>
    </row>
    <row r="131" spans="1:4" ht="18">
      <c r="A131" s="32" t="s">
        <v>26</v>
      </c>
      <c r="B131" s="5" t="s">
        <v>734</v>
      </c>
      <c r="C131" s="102"/>
      <c r="D131" s="102"/>
    </row>
    <row r="132" spans="1:4" ht="15">
      <c r="A132" s="39" t="s">
        <v>25</v>
      </c>
      <c r="B132" s="5" t="s">
        <v>202</v>
      </c>
      <c r="C132" s="102">
        <v>55680000000</v>
      </c>
      <c r="D132" s="102">
        <v>55680000000</v>
      </c>
    </row>
    <row r="133" spans="1:4" ht="15">
      <c r="A133" s="39" t="s">
        <v>25</v>
      </c>
      <c r="B133" s="5" t="s">
        <v>501</v>
      </c>
      <c r="C133" s="102"/>
      <c r="D133" s="102"/>
    </row>
    <row r="134" spans="1:4" ht="15">
      <c r="A134" s="39" t="s">
        <v>25</v>
      </c>
      <c r="B134" s="75" t="s">
        <v>502</v>
      </c>
      <c r="C134" s="102"/>
      <c r="D134" s="102"/>
    </row>
    <row r="135" spans="1:4" ht="15">
      <c r="A135" s="39" t="s">
        <v>25</v>
      </c>
      <c r="B135" s="5" t="s">
        <v>503</v>
      </c>
      <c r="C135" s="102">
        <v>55680000000</v>
      </c>
      <c r="D135" s="102">
        <v>55680000000</v>
      </c>
    </row>
    <row r="136" spans="1:4" ht="18">
      <c r="A136" s="32" t="s">
        <v>26</v>
      </c>
      <c r="B136" s="14" t="s">
        <v>547</v>
      </c>
      <c r="C136" s="102"/>
      <c r="D136" s="102"/>
    </row>
    <row r="137" spans="1:4" ht="18">
      <c r="A137" s="32"/>
      <c r="B137" s="14" t="s">
        <v>98</v>
      </c>
      <c r="C137" s="102"/>
      <c r="D137" s="102"/>
    </row>
    <row r="138" spans="1:4" ht="15">
      <c r="A138" s="149" t="s">
        <v>548</v>
      </c>
      <c r="B138" s="68" t="s">
        <v>619</v>
      </c>
      <c r="C138" s="102"/>
      <c r="D138" s="102"/>
    </row>
    <row r="139" spans="1:4" ht="18">
      <c r="A139" s="32" t="s">
        <v>26</v>
      </c>
      <c r="B139" s="5" t="s">
        <v>554</v>
      </c>
      <c r="C139" s="286"/>
      <c r="D139" s="286"/>
    </row>
    <row r="140" spans="1:4" ht="15">
      <c r="A140" s="39" t="s">
        <v>25</v>
      </c>
      <c r="B140" s="269" t="s">
        <v>555</v>
      </c>
      <c r="C140" s="102"/>
      <c r="D140" s="102"/>
    </row>
    <row r="141" spans="1:4" ht="15">
      <c r="A141" s="39" t="s">
        <v>25</v>
      </c>
      <c r="B141" s="5" t="s">
        <v>556</v>
      </c>
      <c r="C141" s="102"/>
      <c r="D141" s="102"/>
    </row>
    <row r="142" spans="1:4" ht="18">
      <c r="A142" s="32" t="s">
        <v>26</v>
      </c>
      <c r="B142" s="5" t="s">
        <v>557</v>
      </c>
      <c r="C142" s="102"/>
      <c r="D142" s="102"/>
    </row>
    <row r="143" spans="1:4" ht="15">
      <c r="A143" s="22" t="s">
        <v>558</v>
      </c>
      <c r="B143" s="64" t="s">
        <v>559</v>
      </c>
      <c r="C143" s="91" t="s">
        <v>595</v>
      </c>
      <c r="D143" s="91" t="s">
        <v>620</v>
      </c>
    </row>
    <row r="144" spans="1:4" ht="18">
      <c r="A144" s="32" t="s">
        <v>26</v>
      </c>
      <c r="B144" s="2" t="s">
        <v>336</v>
      </c>
      <c r="C144" s="102">
        <v>5568000</v>
      </c>
      <c r="D144" s="102">
        <v>5568000</v>
      </c>
    </row>
    <row r="145" spans="1:4" ht="18">
      <c r="A145" s="32" t="s">
        <v>26</v>
      </c>
      <c r="B145" s="2" t="s">
        <v>337</v>
      </c>
      <c r="C145" s="102">
        <v>5568000</v>
      </c>
      <c r="D145" s="102">
        <v>5568000</v>
      </c>
    </row>
    <row r="146" spans="1:4" ht="15">
      <c r="A146" s="39" t="s">
        <v>25</v>
      </c>
      <c r="B146" s="2" t="s">
        <v>338</v>
      </c>
      <c r="C146" s="102">
        <v>5568000</v>
      </c>
      <c r="D146" s="102">
        <v>5568000</v>
      </c>
    </row>
    <row r="147" spans="1:4" ht="15">
      <c r="A147" s="39" t="s">
        <v>25</v>
      </c>
      <c r="B147" s="2" t="s">
        <v>340</v>
      </c>
      <c r="C147" s="102"/>
      <c r="D147" s="102"/>
    </row>
    <row r="148" spans="1:4" ht="18">
      <c r="A148" s="32" t="s">
        <v>26</v>
      </c>
      <c r="B148" s="2" t="s">
        <v>341</v>
      </c>
      <c r="C148" s="102"/>
      <c r="D148" s="102"/>
    </row>
    <row r="149" spans="1:4" ht="15">
      <c r="A149" s="39" t="s">
        <v>25</v>
      </c>
      <c r="B149" s="2" t="s">
        <v>338</v>
      </c>
      <c r="C149" s="102"/>
      <c r="D149" s="102"/>
    </row>
    <row r="150" spans="1:4" ht="15">
      <c r="A150" s="39" t="s">
        <v>25</v>
      </c>
      <c r="B150" s="2" t="s">
        <v>340</v>
      </c>
      <c r="C150" s="102"/>
      <c r="D150" s="102"/>
    </row>
    <row r="151" spans="1:4" ht="18">
      <c r="A151" s="32" t="s">
        <v>26</v>
      </c>
      <c r="B151" s="2" t="s">
        <v>342</v>
      </c>
      <c r="C151" s="102">
        <v>5568000</v>
      </c>
      <c r="D151" s="102">
        <v>5568000</v>
      </c>
    </row>
    <row r="152" spans="1:4" ht="15">
      <c r="A152" s="39" t="s">
        <v>25</v>
      </c>
      <c r="B152" s="2" t="s">
        <v>338</v>
      </c>
      <c r="C152" s="102">
        <v>5568000</v>
      </c>
      <c r="D152" s="102">
        <v>5568000</v>
      </c>
    </row>
    <row r="153" spans="1:4" ht="15">
      <c r="A153" s="39" t="s">
        <v>25</v>
      </c>
      <c r="B153" s="2" t="s">
        <v>340</v>
      </c>
      <c r="C153" s="25"/>
      <c r="D153" s="102"/>
    </row>
    <row r="154" spans="1:4" ht="18">
      <c r="A154" s="33" t="s">
        <v>343</v>
      </c>
      <c r="B154" s="287" t="s">
        <v>609</v>
      </c>
      <c r="C154" s="133">
        <v>10000</v>
      </c>
      <c r="D154" s="133">
        <v>10000</v>
      </c>
    </row>
    <row r="155" spans="1:4" ht="15">
      <c r="A155" s="140">
        <v>29</v>
      </c>
      <c r="B155" s="74" t="s">
        <v>504</v>
      </c>
      <c r="C155" s="118" t="s">
        <v>595</v>
      </c>
      <c r="D155" s="118" t="s">
        <v>620</v>
      </c>
    </row>
    <row r="156" spans="1:4" ht="18">
      <c r="A156" s="32" t="s">
        <v>26</v>
      </c>
      <c r="B156" s="5" t="s">
        <v>505</v>
      </c>
      <c r="C156" s="102">
        <v>169990000</v>
      </c>
      <c r="D156" s="102">
        <v>169990000</v>
      </c>
    </row>
    <row r="157" spans="1:4" ht="18">
      <c r="A157" s="32" t="s">
        <v>26</v>
      </c>
      <c r="B157" s="5" t="s">
        <v>506</v>
      </c>
      <c r="C157" s="102">
        <v>322760000</v>
      </c>
      <c r="D157" s="102">
        <v>316680000</v>
      </c>
    </row>
    <row r="158" spans="1:4" ht="18">
      <c r="A158" s="33"/>
      <c r="B158" s="37"/>
      <c r="C158" s="35"/>
      <c r="D158" s="35"/>
    </row>
    <row r="159" spans="1:4" ht="18">
      <c r="A159" s="288"/>
      <c r="B159" s="289"/>
      <c r="C159" s="58"/>
      <c r="D159" s="58"/>
    </row>
    <row r="160" spans="1:4" ht="15.75">
      <c r="A160" s="268" t="s">
        <v>306</v>
      </c>
      <c r="B160" s="381" t="s">
        <v>612</v>
      </c>
      <c r="C160" s="381"/>
      <c r="D160" s="381"/>
    </row>
    <row r="161" spans="1:2" ht="15.75">
      <c r="A161" s="120"/>
      <c r="B161" s="290"/>
    </row>
    <row r="162" spans="1:4" ht="15">
      <c r="A162" s="140">
        <v>1</v>
      </c>
      <c r="B162" s="74" t="s">
        <v>304</v>
      </c>
      <c r="C162" s="71" t="s">
        <v>507</v>
      </c>
      <c r="D162" s="71" t="s">
        <v>500</v>
      </c>
    </row>
    <row r="163" spans="1:4" ht="18">
      <c r="A163" s="32" t="s">
        <v>26</v>
      </c>
      <c r="B163" s="36" t="s">
        <v>333</v>
      </c>
      <c r="C163" s="102">
        <v>31675761190</v>
      </c>
      <c r="D163" s="102">
        <v>43959952550</v>
      </c>
    </row>
    <row r="164" spans="1:4" ht="18">
      <c r="A164" s="32" t="s">
        <v>26</v>
      </c>
      <c r="B164" s="36" t="s">
        <v>307</v>
      </c>
      <c r="C164" s="102">
        <v>22122845993</v>
      </c>
      <c r="D164" s="102">
        <v>26802222404</v>
      </c>
    </row>
    <row r="165" spans="1:4" ht="18">
      <c r="A165" s="32" t="s">
        <v>26</v>
      </c>
      <c r="B165" s="36" t="s">
        <v>308</v>
      </c>
      <c r="C165" s="102"/>
      <c r="D165" s="102"/>
    </row>
    <row r="166" spans="1:4" ht="15">
      <c r="A166" s="39" t="s">
        <v>25</v>
      </c>
      <c r="B166" s="36" t="s">
        <v>309</v>
      </c>
      <c r="C166" s="102"/>
      <c r="D166" s="102"/>
    </row>
    <row r="167" spans="1:4" ht="18">
      <c r="A167" s="32"/>
      <c r="B167" s="36" t="s">
        <v>310</v>
      </c>
      <c r="C167" s="103"/>
      <c r="D167" s="103"/>
    </row>
    <row r="168" spans="1:4" ht="15">
      <c r="A168" s="39"/>
      <c r="B168" s="36" t="s">
        <v>311</v>
      </c>
      <c r="C168" s="103"/>
      <c r="D168" s="103"/>
    </row>
    <row r="169" spans="1:4" ht="18">
      <c r="A169" s="33"/>
      <c r="B169" s="43" t="s">
        <v>320</v>
      </c>
      <c r="C169" s="35">
        <v>53798607183</v>
      </c>
      <c r="D169" s="35">
        <v>70762174954</v>
      </c>
    </row>
    <row r="170" spans="1:4" ht="15">
      <c r="A170" s="22">
        <v>2</v>
      </c>
      <c r="B170" s="144" t="s">
        <v>303</v>
      </c>
      <c r="C170" s="71" t="s">
        <v>507</v>
      </c>
      <c r="D170" s="71" t="s">
        <v>500</v>
      </c>
    </row>
    <row r="171" spans="1:4" ht="15">
      <c r="A171" s="30"/>
      <c r="B171" s="48" t="s">
        <v>312</v>
      </c>
      <c r="C171" s="25"/>
      <c r="D171" s="25"/>
    </row>
    <row r="172" spans="1:4" ht="18">
      <c r="A172" s="32" t="s">
        <v>26</v>
      </c>
      <c r="B172" s="48" t="s">
        <v>313</v>
      </c>
      <c r="C172" s="25"/>
      <c r="D172" s="25"/>
    </row>
    <row r="173" spans="1:4" ht="18">
      <c r="A173" s="32" t="s">
        <v>26</v>
      </c>
      <c r="B173" s="48" t="s">
        <v>314</v>
      </c>
      <c r="C173" s="25"/>
      <c r="D173" s="25"/>
    </row>
    <row r="174" spans="1:4" ht="18">
      <c r="A174" s="32" t="s">
        <v>26</v>
      </c>
      <c r="B174" s="48" t="s">
        <v>508</v>
      </c>
      <c r="C174" s="25"/>
      <c r="D174" s="25"/>
    </row>
    <row r="175" spans="1:4" ht="18">
      <c r="A175" s="33"/>
      <c r="B175" s="43" t="s">
        <v>320</v>
      </c>
      <c r="C175" s="35">
        <v>0</v>
      </c>
      <c r="D175" s="35">
        <v>0</v>
      </c>
    </row>
    <row r="176" spans="1:4" ht="15">
      <c r="A176" s="140">
        <v>3</v>
      </c>
      <c r="B176" s="144" t="s">
        <v>323</v>
      </c>
      <c r="C176" s="71" t="s">
        <v>507</v>
      </c>
      <c r="D176" s="71" t="s">
        <v>500</v>
      </c>
    </row>
    <row r="177" spans="1:4" ht="18">
      <c r="A177" s="32" t="s">
        <v>26</v>
      </c>
      <c r="B177" s="48" t="s">
        <v>146</v>
      </c>
      <c r="C177" s="102">
        <v>30289631547</v>
      </c>
      <c r="D177" s="102">
        <v>43032264400</v>
      </c>
    </row>
    <row r="178" spans="1:4" ht="18">
      <c r="A178" s="32" t="s">
        <v>26</v>
      </c>
      <c r="B178" s="48" t="s">
        <v>147</v>
      </c>
      <c r="C178" s="102"/>
      <c r="D178" s="25"/>
    </row>
    <row r="179" spans="1:4" ht="18">
      <c r="A179" s="32" t="s">
        <v>26</v>
      </c>
      <c r="B179" s="48" t="s">
        <v>148</v>
      </c>
      <c r="C179" s="102">
        <v>18871528559</v>
      </c>
      <c r="D179" s="102">
        <v>24264352889</v>
      </c>
    </row>
    <row r="180" spans="1:4" ht="18">
      <c r="A180" s="32" t="s">
        <v>26</v>
      </c>
      <c r="B180" s="48" t="s">
        <v>171</v>
      </c>
      <c r="C180" s="25"/>
      <c r="D180" s="25"/>
    </row>
    <row r="181" spans="1:4" ht="18">
      <c r="A181" s="32" t="s">
        <v>26</v>
      </c>
      <c r="B181" s="48" t="s">
        <v>172</v>
      </c>
      <c r="C181" s="25"/>
      <c r="D181" s="25"/>
    </row>
    <row r="182" spans="1:4" ht="18">
      <c r="A182" s="32" t="s">
        <v>26</v>
      </c>
      <c r="B182" s="48" t="s">
        <v>173</v>
      </c>
      <c r="C182" s="25"/>
      <c r="D182" s="25"/>
    </row>
    <row r="183" spans="1:4" ht="18">
      <c r="A183" s="32" t="s">
        <v>26</v>
      </c>
      <c r="B183" s="48" t="s">
        <v>174</v>
      </c>
      <c r="C183" s="25"/>
      <c r="D183" s="25"/>
    </row>
    <row r="184" spans="1:4" ht="18">
      <c r="A184" s="32" t="s">
        <v>26</v>
      </c>
      <c r="B184" s="48" t="s">
        <v>302</v>
      </c>
      <c r="C184" s="25"/>
      <c r="D184" s="25"/>
    </row>
    <row r="185" spans="1:4" ht="15.75">
      <c r="A185" s="54"/>
      <c r="B185" s="49" t="s">
        <v>320</v>
      </c>
      <c r="C185" s="25">
        <v>49161160106</v>
      </c>
      <c r="D185" s="25">
        <v>67296617289</v>
      </c>
    </row>
    <row r="186" spans="1:4" ht="15">
      <c r="A186" s="140">
        <v>4</v>
      </c>
      <c r="B186" s="50" t="s">
        <v>186</v>
      </c>
      <c r="C186" s="71" t="s">
        <v>507</v>
      </c>
      <c r="D186" s="71" t="s">
        <v>500</v>
      </c>
    </row>
    <row r="187" spans="1:4" ht="18">
      <c r="A187" s="32" t="s">
        <v>26</v>
      </c>
      <c r="B187" s="5" t="s">
        <v>621</v>
      </c>
      <c r="C187" s="102">
        <v>24842236</v>
      </c>
      <c r="D187" s="151">
        <v>15375432</v>
      </c>
    </row>
    <row r="188" spans="1:4" ht="18">
      <c r="A188" s="32" t="s">
        <v>26</v>
      </c>
      <c r="B188" s="5" t="s">
        <v>509</v>
      </c>
      <c r="C188" s="102"/>
      <c r="D188" s="102"/>
    </row>
    <row r="189" spans="1:4" ht="18">
      <c r="A189" s="32" t="s">
        <v>26</v>
      </c>
      <c r="B189" s="5" t="s">
        <v>335</v>
      </c>
      <c r="C189" s="102">
        <v>0</v>
      </c>
      <c r="D189" s="102"/>
    </row>
    <row r="190" spans="1:4" ht="18">
      <c r="A190" s="32" t="s">
        <v>26</v>
      </c>
      <c r="B190" s="15" t="s">
        <v>510</v>
      </c>
      <c r="C190" s="103"/>
      <c r="D190" s="103"/>
    </row>
    <row r="191" spans="1:4" ht="18">
      <c r="A191" s="32" t="s">
        <v>26</v>
      </c>
      <c r="B191" s="15" t="s">
        <v>511</v>
      </c>
      <c r="C191" s="103"/>
      <c r="D191" s="103"/>
    </row>
    <row r="192" spans="1:4" ht="18">
      <c r="A192" s="32" t="s">
        <v>26</v>
      </c>
      <c r="B192" s="15" t="s">
        <v>596</v>
      </c>
      <c r="C192" s="102"/>
      <c r="D192" s="102"/>
    </row>
    <row r="193" spans="1:4" ht="18">
      <c r="A193" s="33"/>
      <c r="B193" s="49" t="s">
        <v>320</v>
      </c>
      <c r="C193" s="100">
        <v>24842236</v>
      </c>
      <c r="D193" s="100">
        <v>15375432</v>
      </c>
    </row>
    <row r="194" spans="1:4" ht="15">
      <c r="A194" s="140">
        <v>5</v>
      </c>
      <c r="B194" s="50" t="s">
        <v>319</v>
      </c>
      <c r="C194" s="71" t="s">
        <v>507</v>
      </c>
      <c r="D194" s="71" t="s">
        <v>500</v>
      </c>
    </row>
    <row r="195" spans="1:4" ht="18">
      <c r="A195" s="32" t="s">
        <v>26</v>
      </c>
      <c r="B195" s="5" t="s">
        <v>305</v>
      </c>
      <c r="C195" s="102">
        <v>32222222</v>
      </c>
      <c r="D195" s="151">
        <v>53444446</v>
      </c>
    </row>
    <row r="196" spans="1:4" ht="18">
      <c r="A196" s="32" t="s">
        <v>26</v>
      </c>
      <c r="B196" s="5" t="s">
        <v>597</v>
      </c>
      <c r="C196" s="102"/>
      <c r="D196" s="102"/>
    </row>
    <row r="197" spans="1:4" ht="18">
      <c r="A197" s="32" t="s">
        <v>26</v>
      </c>
      <c r="B197" s="5" t="s">
        <v>598</v>
      </c>
      <c r="C197" s="102"/>
      <c r="D197" s="151">
        <v>0</v>
      </c>
    </row>
    <row r="198" spans="1:4" ht="18">
      <c r="A198" s="32" t="s">
        <v>26</v>
      </c>
      <c r="B198" s="5" t="s">
        <v>599</v>
      </c>
      <c r="C198" s="102"/>
      <c r="D198" s="25"/>
    </row>
    <row r="199" spans="1:4" ht="18">
      <c r="A199" s="32" t="s">
        <v>26</v>
      </c>
      <c r="B199" s="15" t="s">
        <v>600</v>
      </c>
      <c r="C199" s="102"/>
      <c r="D199" s="69"/>
    </row>
    <row r="200" spans="1:4" ht="18">
      <c r="A200" s="32" t="s">
        <v>26</v>
      </c>
      <c r="B200" s="15" t="s">
        <v>601</v>
      </c>
      <c r="C200" s="102"/>
      <c r="D200" s="69"/>
    </row>
    <row r="201" spans="1:4" ht="18">
      <c r="A201" s="32" t="s">
        <v>26</v>
      </c>
      <c r="B201" s="15" t="s">
        <v>602</v>
      </c>
      <c r="C201" s="102">
        <v>-73322930</v>
      </c>
      <c r="D201" s="151">
        <v>0</v>
      </c>
    </row>
    <row r="202" spans="1:4" ht="18">
      <c r="A202" s="32" t="s">
        <v>26</v>
      </c>
      <c r="B202" s="15" t="s">
        <v>603</v>
      </c>
      <c r="C202" s="103">
        <v>0</v>
      </c>
      <c r="D202" s="103">
        <v>0</v>
      </c>
    </row>
    <row r="203" spans="1:4" ht="18">
      <c r="A203" s="33"/>
      <c r="B203" s="51" t="s">
        <v>334</v>
      </c>
      <c r="C203" s="35">
        <v>-41100708</v>
      </c>
      <c r="D203" s="35">
        <v>53444446</v>
      </c>
    </row>
    <row r="204" spans="1:4" ht="15">
      <c r="A204" s="140">
        <v>6</v>
      </c>
      <c r="B204" s="50" t="s">
        <v>512</v>
      </c>
      <c r="C204" s="71" t="s">
        <v>507</v>
      </c>
      <c r="D204" s="71" t="s">
        <v>500</v>
      </c>
    </row>
    <row r="205" spans="1:4" ht="18">
      <c r="A205" s="32" t="s">
        <v>26</v>
      </c>
      <c r="B205" s="5" t="s">
        <v>513</v>
      </c>
      <c r="C205" s="151"/>
      <c r="D205" s="151">
        <v>635000000</v>
      </c>
    </row>
    <row r="206" spans="1:4" ht="18">
      <c r="A206" s="32" t="s">
        <v>26</v>
      </c>
      <c r="B206" s="5" t="s">
        <v>514</v>
      </c>
      <c r="C206" s="102"/>
      <c r="D206" s="102"/>
    </row>
    <row r="207" spans="1:4" ht="18">
      <c r="A207" s="32" t="s">
        <v>26</v>
      </c>
      <c r="B207" s="5" t="s">
        <v>515</v>
      </c>
      <c r="C207" s="151"/>
      <c r="D207" s="151"/>
    </row>
    <row r="208" spans="1:4" ht="18">
      <c r="A208" s="32" t="s">
        <v>26</v>
      </c>
      <c r="B208" s="5" t="s">
        <v>516</v>
      </c>
      <c r="C208" s="25"/>
      <c r="D208" s="25"/>
    </row>
    <row r="209" spans="1:4" ht="18">
      <c r="A209" s="32" t="s">
        <v>26</v>
      </c>
      <c r="B209" s="15" t="s">
        <v>472</v>
      </c>
      <c r="C209" s="69"/>
      <c r="D209" s="151">
        <v>2100000</v>
      </c>
    </row>
    <row r="210" spans="1:4" ht="18">
      <c r="A210" s="33"/>
      <c r="B210" s="51" t="s">
        <v>334</v>
      </c>
      <c r="C210" s="35">
        <v>0</v>
      </c>
      <c r="D210" s="35">
        <v>637100000</v>
      </c>
    </row>
    <row r="211" spans="1:4" ht="15">
      <c r="A211" s="140">
        <v>7</v>
      </c>
      <c r="B211" s="50" t="s">
        <v>517</v>
      </c>
      <c r="C211" s="71" t="s">
        <v>507</v>
      </c>
      <c r="D211" s="71" t="s">
        <v>500</v>
      </c>
    </row>
    <row r="212" spans="1:4" ht="18">
      <c r="A212" s="32" t="s">
        <v>26</v>
      </c>
      <c r="B212" s="5" t="s">
        <v>518</v>
      </c>
      <c r="C212" s="151"/>
      <c r="D212" s="151">
        <v>578548415</v>
      </c>
    </row>
    <row r="213" spans="1:4" ht="18">
      <c r="A213" s="32" t="s">
        <v>26</v>
      </c>
      <c r="B213" s="5" t="s">
        <v>519</v>
      </c>
      <c r="C213" s="102"/>
      <c r="D213" s="102"/>
    </row>
    <row r="214" spans="1:4" ht="18">
      <c r="A214" s="32" t="s">
        <v>26</v>
      </c>
      <c r="B214" s="5" t="s">
        <v>520</v>
      </c>
      <c r="C214" s="151"/>
      <c r="D214" s="151"/>
    </row>
    <row r="215" spans="1:4" ht="18">
      <c r="A215" s="32" t="s">
        <v>26</v>
      </c>
      <c r="B215" s="5" t="s">
        <v>472</v>
      </c>
      <c r="C215" s="25"/>
      <c r="D215" s="25"/>
    </row>
    <row r="216" spans="1:4" ht="18">
      <c r="A216" s="33"/>
      <c r="B216" s="51" t="s">
        <v>334</v>
      </c>
      <c r="C216" s="35">
        <v>0</v>
      </c>
      <c r="D216" s="35">
        <v>578548415</v>
      </c>
    </row>
    <row r="217" spans="1:4" ht="15">
      <c r="A217" s="140">
        <v>8</v>
      </c>
      <c r="B217" s="74" t="s">
        <v>521</v>
      </c>
      <c r="C217" s="71" t="s">
        <v>507</v>
      </c>
      <c r="D217" s="71" t="s">
        <v>500</v>
      </c>
    </row>
    <row r="218" spans="1:4" ht="18.75">
      <c r="A218" s="291" t="s">
        <v>11</v>
      </c>
      <c r="B218" s="64" t="s">
        <v>522</v>
      </c>
      <c r="C218" s="25">
        <v>3178103669</v>
      </c>
      <c r="D218" s="25">
        <v>2823334652</v>
      </c>
    </row>
    <row r="219" spans="1:4" ht="18">
      <c r="A219" s="32"/>
      <c r="B219" s="5" t="s">
        <v>523</v>
      </c>
      <c r="C219" s="102"/>
      <c r="D219" s="102"/>
    </row>
    <row r="220" spans="1:4" ht="18">
      <c r="A220" s="65"/>
      <c r="B220" s="292" t="s">
        <v>524</v>
      </c>
      <c r="C220" s="40">
        <v>1385442947</v>
      </c>
      <c r="D220" s="296">
        <v>1307560019</v>
      </c>
    </row>
    <row r="221" spans="1:4" ht="18">
      <c r="A221" s="65"/>
      <c r="B221" s="292" t="s">
        <v>47</v>
      </c>
      <c r="C221" s="40">
        <v>183585568</v>
      </c>
      <c r="D221" s="296">
        <v>204174054</v>
      </c>
    </row>
    <row r="222" spans="1:4" ht="18">
      <c r="A222" s="65"/>
      <c r="B222" s="292" t="s">
        <v>525</v>
      </c>
      <c r="C222" s="40">
        <v>262050323</v>
      </c>
      <c r="D222" s="296">
        <v>183955531</v>
      </c>
    </row>
    <row r="223" spans="1:4" ht="18">
      <c r="A223" s="65"/>
      <c r="B223" s="292" t="s">
        <v>526</v>
      </c>
      <c r="C223" s="40">
        <v>319014609</v>
      </c>
      <c r="D223" s="296">
        <v>278882117</v>
      </c>
    </row>
    <row r="224" spans="1:4" ht="18.75">
      <c r="A224" s="291" t="s">
        <v>13</v>
      </c>
      <c r="B224" s="64" t="s">
        <v>527</v>
      </c>
      <c r="C224" s="25">
        <v>849345624</v>
      </c>
      <c r="D224" s="25">
        <v>720885498</v>
      </c>
    </row>
    <row r="225" spans="1:4" ht="18">
      <c r="A225" s="32"/>
      <c r="B225" s="5" t="s">
        <v>523</v>
      </c>
      <c r="C225" s="102"/>
      <c r="D225" s="102"/>
    </row>
    <row r="226" spans="1:4" ht="18">
      <c r="A226" s="65"/>
      <c r="B226" s="15" t="s">
        <v>524</v>
      </c>
      <c r="C226" s="40">
        <v>320843842</v>
      </c>
      <c r="D226" s="273">
        <v>245134577</v>
      </c>
    </row>
    <row r="227" spans="1:4" ht="17.25" customHeight="1">
      <c r="A227" s="33"/>
      <c r="B227" s="3" t="s">
        <v>47</v>
      </c>
      <c r="C227" s="40">
        <v>121940626</v>
      </c>
      <c r="D227" s="70">
        <v>121940625</v>
      </c>
    </row>
    <row r="228" spans="1:4" ht="15">
      <c r="A228" s="140">
        <v>9</v>
      </c>
      <c r="B228" s="74" t="s">
        <v>181</v>
      </c>
      <c r="C228" s="71" t="s">
        <v>507</v>
      </c>
      <c r="D228" s="71" t="s">
        <v>500</v>
      </c>
    </row>
    <row r="229" spans="1:4" ht="18">
      <c r="A229" s="32" t="s">
        <v>26</v>
      </c>
      <c r="B229" s="5" t="s">
        <v>182</v>
      </c>
      <c r="C229" s="102">
        <v>14789688186</v>
      </c>
      <c r="D229" s="102">
        <v>16342070958</v>
      </c>
    </row>
    <row r="230" spans="1:4" ht="18">
      <c r="A230" s="32"/>
      <c r="B230" s="5" t="s">
        <v>107</v>
      </c>
      <c r="C230" s="102">
        <v>75477359</v>
      </c>
      <c r="D230" s="102">
        <v>155941428</v>
      </c>
    </row>
    <row r="231" spans="1:4" ht="18">
      <c r="A231" s="32" t="s">
        <v>26</v>
      </c>
      <c r="B231" s="5" t="s">
        <v>192</v>
      </c>
      <c r="C231" s="102">
        <v>7839148156</v>
      </c>
      <c r="D231" s="102">
        <v>6971521435</v>
      </c>
    </row>
    <row r="232" spans="1:4" ht="18">
      <c r="A232" s="32" t="s">
        <v>26</v>
      </c>
      <c r="B232" s="5" t="s">
        <v>183</v>
      </c>
      <c r="C232" s="102">
        <v>1898698603</v>
      </c>
      <c r="D232" s="102">
        <v>1932844929</v>
      </c>
    </row>
    <row r="233" spans="1:5" ht="18">
      <c r="A233" s="32" t="s">
        <v>26</v>
      </c>
      <c r="B233" s="5" t="s">
        <v>324</v>
      </c>
      <c r="C233" s="102">
        <v>4535741049</v>
      </c>
      <c r="D233" s="102">
        <v>979322110</v>
      </c>
      <c r="E233" s="11"/>
    </row>
    <row r="234" spans="1:4" ht="18">
      <c r="A234" s="32" t="s">
        <v>26</v>
      </c>
      <c r="B234" s="5" t="s">
        <v>184</v>
      </c>
      <c r="C234" s="102">
        <v>3593843303</v>
      </c>
      <c r="D234" s="102">
        <v>3638640000</v>
      </c>
    </row>
    <row r="235" spans="1:5" ht="18">
      <c r="A235" s="33"/>
      <c r="B235" s="34" t="s">
        <v>334</v>
      </c>
      <c r="C235" s="35">
        <v>32732596656</v>
      </c>
      <c r="D235" s="35">
        <v>30020340860</v>
      </c>
      <c r="E235" s="11"/>
    </row>
    <row r="236" spans="1:5" ht="15">
      <c r="A236" s="140">
        <v>10</v>
      </c>
      <c r="B236" s="74" t="s">
        <v>604</v>
      </c>
      <c r="C236" s="71" t="s">
        <v>507</v>
      </c>
      <c r="D236" s="71" t="s">
        <v>500</v>
      </c>
      <c r="E236" s="11"/>
    </row>
    <row r="237" spans="1:4" ht="18">
      <c r="A237" s="32" t="s">
        <v>26</v>
      </c>
      <c r="B237" s="5" t="s">
        <v>528</v>
      </c>
      <c r="C237" s="102">
        <v>58632673</v>
      </c>
      <c r="D237" s="102"/>
    </row>
    <row r="238" spans="1:4" ht="18">
      <c r="A238" s="32" t="s">
        <v>26</v>
      </c>
      <c r="B238" s="5" t="s">
        <v>605</v>
      </c>
      <c r="C238" s="102">
        <v>5837012</v>
      </c>
      <c r="D238" s="102"/>
    </row>
    <row r="239" spans="1:4" ht="18">
      <c r="A239" s="65"/>
      <c r="B239" s="15" t="s">
        <v>606</v>
      </c>
      <c r="C239" s="103"/>
      <c r="D239" s="103"/>
    </row>
    <row r="240" spans="1:4" ht="18">
      <c r="A240" s="33" t="s">
        <v>26</v>
      </c>
      <c r="B240" s="3" t="s">
        <v>607</v>
      </c>
      <c r="C240" s="69">
        <v>64469685</v>
      </c>
      <c r="D240" s="69">
        <v>0</v>
      </c>
    </row>
    <row r="241" spans="1:4" ht="15">
      <c r="A241" s="140">
        <v>11</v>
      </c>
      <c r="B241" s="74" t="s">
        <v>608</v>
      </c>
      <c r="C241" s="71" t="s">
        <v>507</v>
      </c>
      <c r="D241" s="71" t="s">
        <v>500</v>
      </c>
    </row>
    <row r="242" spans="1:4" ht="18">
      <c r="A242" s="32" t="s">
        <v>26</v>
      </c>
      <c r="B242" s="5" t="s">
        <v>610</v>
      </c>
      <c r="C242" s="102"/>
      <c r="D242" s="102"/>
    </row>
    <row r="243" spans="1:4" ht="15">
      <c r="A243" s="39"/>
      <c r="B243" s="5" t="s">
        <v>79</v>
      </c>
      <c r="C243" s="102"/>
      <c r="D243" s="102"/>
    </row>
    <row r="244" spans="1:4" ht="18">
      <c r="A244" s="32" t="s">
        <v>26</v>
      </c>
      <c r="B244" s="5" t="s">
        <v>614</v>
      </c>
      <c r="C244" s="102"/>
      <c r="D244" s="102"/>
    </row>
    <row r="245" spans="1:4" ht="15">
      <c r="A245" s="39"/>
      <c r="B245" s="5" t="s">
        <v>615</v>
      </c>
      <c r="C245" s="102"/>
      <c r="D245" s="102"/>
    </row>
    <row r="246" spans="1:4" ht="18">
      <c r="A246" s="32" t="s">
        <v>26</v>
      </c>
      <c r="B246" s="5" t="s">
        <v>175</v>
      </c>
      <c r="C246" s="40"/>
      <c r="D246" s="40"/>
    </row>
    <row r="247" spans="1:4" ht="18">
      <c r="A247" s="32"/>
      <c r="B247" s="12" t="s">
        <v>76</v>
      </c>
      <c r="C247" s="44"/>
      <c r="D247" s="44"/>
    </row>
    <row r="248" spans="1:4" ht="18">
      <c r="A248" s="32" t="s">
        <v>26</v>
      </c>
      <c r="B248" s="12" t="s">
        <v>176</v>
      </c>
      <c r="C248" s="44"/>
      <c r="D248" s="44"/>
    </row>
    <row r="249" spans="1:4" ht="18">
      <c r="A249" s="32"/>
      <c r="B249" s="12" t="s">
        <v>177</v>
      </c>
      <c r="C249" s="44"/>
      <c r="D249" s="44"/>
    </row>
    <row r="250" spans="1:4" ht="18">
      <c r="A250" s="32" t="s">
        <v>26</v>
      </c>
      <c r="B250" s="12" t="s">
        <v>178</v>
      </c>
      <c r="C250" s="44"/>
      <c r="D250" s="44"/>
    </row>
    <row r="251" spans="1:4" ht="15">
      <c r="A251" s="39"/>
      <c r="B251" s="41" t="s">
        <v>179</v>
      </c>
      <c r="C251" s="27"/>
      <c r="D251" s="27"/>
    </row>
    <row r="252" spans="1:4" ht="18">
      <c r="A252" s="32" t="s">
        <v>26</v>
      </c>
      <c r="B252" s="5" t="s">
        <v>180</v>
      </c>
      <c r="C252" s="102">
        <v>0</v>
      </c>
      <c r="D252" s="102">
        <v>0</v>
      </c>
    </row>
    <row r="253" spans="1:4" ht="18">
      <c r="A253" s="33" t="s">
        <v>26</v>
      </c>
      <c r="B253" s="3" t="s">
        <v>138</v>
      </c>
      <c r="C253" s="70"/>
      <c r="D253" s="70"/>
    </row>
    <row r="254" spans="1:4" ht="18">
      <c r="A254" s="288"/>
      <c r="B254" s="99"/>
      <c r="C254" s="58"/>
      <c r="D254" s="58"/>
    </row>
    <row r="255" spans="1:4" ht="15.75">
      <c r="A255" s="268" t="s">
        <v>185</v>
      </c>
      <c r="B255" s="381" t="s">
        <v>529</v>
      </c>
      <c r="C255" s="381"/>
      <c r="D255" s="381"/>
    </row>
    <row r="256" spans="1:4" ht="19.5" customHeight="1">
      <c r="A256" s="31"/>
      <c r="B256" t="s">
        <v>111</v>
      </c>
      <c r="C256" s="293"/>
      <c r="D256" s="293"/>
    </row>
    <row r="257" spans="1:4" ht="18">
      <c r="A257" s="288"/>
      <c r="B257" s="95"/>
      <c r="C257" s="214"/>
      <c r="D257" s="214"/>
    </row>
    <row r="258" spans="1:4" ht="15.75">
      <c r="A258" s="268" t="s">
        <v>203</v>
      </c>
      <c r="B258" s="381" t="s">
        <v>204</v>
      </c>
      <c r="C258" s="381"/>
      <c r="D258" s="381"/>
    </row>
    <row r="259" spans="1:4" ht="18">
      <c r="A259" s="31"/>
      <c r="C259" s="293"/>
      <c r="D259" s="293"/>
    </row>
    <row r="260" spans="1:4" ht="15.75">
      <c r="A260" s="67"/>
      <c r="B260" s="52"/>
      <c r="C260" s="71" t="s">
        <v>507</v>
      </c>
      <c r="D260" s="71" t="s">
        <v>500</v>
      </c>
    </row>
    <row r="261" spans="1:4" ht="15">
      <c r="A261" s="30">
        <v>1</v>
      </c>
      <c r="B261" s="5" t="s">
        <v>205</v>
      </c>
      <c r="C261" s="25"/>
      <c r="D261" s="25"/>
    </row>
    <row r="262" spans="1:4" ht="15">
      <c r="A262" s="30">
        <v>2</v>
      </c>
      <c r="B262" s="5" t="s">
        <v>206</v>
      </c>
      <c r="C262" s="25"/>
      <c r="D262" s="25"/>
    </row>
    <row r="263" spans="1:4" ht="15">
      <c r="A263" s="30">
        <v>3</v>
      </c>
      <c r="B263" s="5" t="s">
        <v>530</v>
      </c>
      <c r="C263" s="25"/>
      <c r="D263" s="25"/>
    </row>
    <row r="264" spans="1:4" ht="15">
      <c r="A264" s="30">
        <v>4</v>
      </c>
      <c r="B264" s="5" t="s">
        <v>571</v>
      </c>
      <c r="C264" s="25"/>
      <c r="D264" s="25"/>
    </row>
    <row r="265" spans="1:4" ht="15">
      <c r="A265" s="30"/>
      <c r="B265" s="5" t="s">
        <v>572</v>
      </c>
      <c r="C265" s="102"/>
      <c r="D265" s="102"/>
    </row>
    <row r="266" spans="1:4" ht="15">
      <c r="A266" s="30"/>
      <c r="B266" s="5" t="s">
        <v>573</v>
      </c>
      <c r="C266" s="25"/>
      <c r="D266" s="25"/>
    </row>
    <row r="267" spans="1:4" ht="15">
      <c r="A267" s="30">
        <v>5</v>
      </c>
      <c r="B267" s="5" t="s">
        <v>616</v>
      </c>
      <c r="C267" s="25"/>
      <c r="D267" s="25"/>
    </row>
    <row r="268" spans="1:4" ht="15">
      <c r="A268" s="30"/>
      <c r="B268" s="5" t="s">
        <v>617</v>
      </c>
      <c r="C268" s="25"/>
      <c r="D268" s="25"/>
    </row>
    <row r="269" spans="1:4" ht="13.5" customHeight="1">
      <c r="A269" s="30">
        <v>6</v>
      </c>
      <c r="B269" s="5" t="s">
        <v>618</v>
      </c>
      <c r="C269" s="25"/>
      <c r="D269" s="25"/>
    </row>
    <row r="270" spans="1:9" s="294" customFormat="1" ht="15">
      <c r="A270" s="54">
        <v>7</v>
      </c>
      <c r="B270" s="3" t="s">
        <v>204</v>
      </c>
      <c r="C270" s="35"/>
      <c r="D270" s="35"/>
      <c r="F270" s="295"/>
      <c r="G270" s="295"/>
      <c r="H270" s="295"/>
      <c r="I270" s="295"/>
    </row>
    <row r="271" spans="1:4" ht="18">
      <c r="A271" s="31"/>
      <c r="B271" s="380" t="s">
        <v>531</v>
      </c>
      <c r="C271" s="380"/>
      <c r="D271" s="380"/>
    </row>
    <row r="272" spans="1:4" ht="18">
      <c r="A272" s="355" t="s">
        <v>532</v>
      </c>
      <c r="B272" s="355"/>
      <c r="C272" s="355"/>
      <c r="D272" s="355"/>
    </row>
    <row r="277" spans="1:4" ht="18">
      <c r="A277" s="188"/>
      <c r="B277" s="188" t="s">
        <v>533</v>
      </c>
      <c r="C277" s="379" t="s">
        <v>22</v>
      </c>
      <c r="D277" s="379"/>
    </row>
    <row r="278" ht="18">
      <c r="B278" s="6"/>
    </row>
    <row r="279" ht="18">
      <c r="B279" s="6"/>
    </row>
  </sheetData>
  <sheetProtection/>
  <mergeCells count="8">
    <mergeCell ref="C277:D277"/>
    <mergeCell ref="B271:D271"/>
    <mergeCell ref="A272:D272"/>
    <mergeCell ref="B2:D2"/>
    <mergeCell ref="B160:D160"/>
    <mergeCell ref="B255:D255"/>
    <mergeCell ref="B258:D258"/>
    <mergeCell ref="C3:D3"/>
  </mergeCells>
  <printOptions/>
  <pageMargins left="0.68" right="0.25" top="0.52" bottom="0.61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" sqref="A1:E18"/>
    </sheetView>
  </sheetViews>
  <sheetFormatPr defaultColWidth="8.796875" defaultRowHeight="14.25"/>
  <cols>
    <col min="1" max="1" width="26.69921875" style="0" customWidth="1"/>
    <col min="2" max="2" width="13.09765625" style="0" customWidth="1"/>
    <col min="3" max="3" width="13.19921875" style="0" customWidth="1"/>
    <col min="4" max="4" width="13.59765625" style="0" customWidth="1"/>
    <col min="5" max="5" width="14.19921875" style="0" customWidth="1"/>
  </cols>
  <sheetData>
    <row r="1" ht="30.75" customHeight="1"/>
    <row r="2" spans="1:5" ht="27.75" customHeight="1">
      <c r="A2" s="384" t="s">
        <v>411</v>
      </c>
      <c r="B2" s="384"/>
      <c r="C2" s="384"/>
      <c r="D2" s="384"/>
      <c r="E2" s="384"/>
    </row>
    <row r="3" spans="1:5" ht="18">
      <c r="A3" s="355" t="s">
        <v>363</v>
      </c>
      <c r="B3" s="355"/>
      <c r="C3" s="355"/>
      <c r="D3" s="355"/>
      <c r="E3" s="355"/>
    </row>
    <row r="4" ht="19.5" customHeight="1">
      <c r="D4" s="220" t="s">
        <v>448</v>
      </c>
    </row>
    <row r="5" spans="1:5" ht="19.5" customHeight="1">
      <c r="A5" s="385" t="s">
        <v>534</v>
      </c>
      <c r="B5" s="383" t="s">
        <v>613</v>
      </c>
      <c r="C5" s="383"/>
      <c r="D5" s="383" t="s">
        <v>114</v>
      </c>
      <c r="E5" s="383"/>
    </row>
    <row r="6" spans="1:5" ht="19.5" customHeight="1">
      <c r="A6" s="386"/>
      <c r="B6" s="221" t="s">
        <v>535</v>
      </c>
      <c r="C6" s="221" t="s">
        <v>410</v>
      </c>
      <c r="D6" s="221" t="s">
        <v>535</v>
      </c>
      <c r="E6" s="221" t="s">
        <v>410</v>
      </c>
    </row>
    <row r="7" spans="1:5" ht="19.5" customHeight="1">
      <c r="A7" s="222"/>
      <c r="B7" s="222"/>
      <c r="C7" s="222"/>
      <c r="D7" s="222"/>
      <c r="E7" s="222"/>
    </row>
    <row r="8" spans="1:5" ht="19.5" customHeight="1">
      <c r="A8" s="64" t="s">
        <v>412</v>
      </c>
      <c r="B8" s="25">
        <f>SUM(B9:B11)</f>
        <v>1716291125</v>
      </c>
      <c r="C8" s="25">
        <f>SUM(C9:C11)</f>
        <v>0</v>
      </c>
      <c r="D8" s="25">
        <f>SUM(D9:D11)</f>
        <v>2788156835</v>
      </c>
      <c r="E8" s="25">
        <f>SUM(E9:E11)</f>
        <v>0</v>
      </c>
    </row>
    <row r="9" spans="1:5" ht="19.5" customHeight="1">
      <c r="A9" s="93" t="s">
        <v>231</v>
      </c>
      <c r="B9" s="102"/>
      <c r="C9" s="102"/>
      <c r="D9" s="102"/>
      <c r="E9" s="102"/>
    </row>
    <row r="10" spans="1:5" ht="19.5" customHeight="1">
      <c r="A10" s="93" t="s">
        <v>413</v>
      </c>
      <c r="B10" s="102"/>
      <c r="C10" s="102"/>
      <c r="D10" s="102"/>
      <c r="E10" s="102"/>
    </row>
    <row r="11" spans="1:5" ht="19.5" customHeight="1">
      <c r="A11" s="93" t="s">
        <v>191</v>
      </c>
      <c r="B11" s="102">
        <v>1716291125</v>
      </c>
      <c r="C11" s="102"/>
      <c r="D11" s="102">
        <v>2788156835</v>
      </c>
      <c r="E11" s="102"/>
    </row>
    <row r="12" spans="1:5" ht="19.5" customHeight="1">
      <c r="A12" s="64" t="s">
        <v>414</v>
      </c>
      <c r="B12" s="25">
        <f>SUM(B13:B15)</f>
        <v>193707439</v>
      </c>
      <c r="C12" s="25">
        <f>SUM(C13:C15)</f>
        <v>173883827</v>
      </c>
      <c r="D12" s="25">
        <f>SUM(D13:D15)</f>
        <v>184383827</v>
      </c>
      <c r="E12" s="25">
        <f>SUM(E13:E15)</f>
        <v>173883827</v>
      </c>
    </row>
    <row r="13" spans="1:5" ht="19.5" customHeight="1">
      <c r="A13" s="93" t="s">
        <v>231</v>
      </c>
      <c r="B13" s="102"/>
      <c r="C13" s="102"/>
      <c r="D13" s="102"/>
      <c r="E13" s="102"/>
    </row>
    <row r="14" spans="1:5" ht="19.5" customHeight="1">
      <c r="A14" s="93" t="s">
        <v>413</v>
      </c>
      <c r="B14" s="102">
        <v>10500000</v>
      </c>
      <c r="C14" s="102"/>
      <c r="D14" s="102">
        <v>10500000</v>
      </c>
      <c r="E14" s="102"/>
    </row>
    <row r="15" spans="1:5" ht="19.5" customHeight="1">
      <c r="A15" s="93" t="s">
        <v>191</v>
      </c>
      <c r="B15" s="102">
        <v>183207439</v>
      </c>
      <c r="C15" s="102">
        <v>173883827</v>
      </c>
      <c r="D15" s="102">
        <v>173883827</v>
      </c>
      <c r="E15" s="102">
        <v>173883827</v>
      </c>
    </row>
    <row r="16" spans="1:5" ht="14.25">
      <c r="A16" s="148"/>
      <c r="B16" s="103"/>
      <c r="C16" s="103"/>
      <c r="D16" s="103"/>
      <c r="E16" s="103"/>
    </row>
    <row r="17" spans="1:5" ht="15">
      <c r="A17" s="141" t="s">
        <v>415</v>
      </c>
      <c r="B17" s="72">
        <f>SUM(B8+B12)</f>
        <v>1909998564</v>
      </c>
      <c r="C17" s="72">
        <f>SUM(C8+C12)</f>
        <v>173883827</v>
      </c>
      <c r="D17" s="72">
        <f>SUM(D8+D12)</f>
        <v>2972540662</v>
      </c>
      <c r="E17" s="72">
        <f>SUM(E8+E12)</f>
        <v>173883827</v>
      </c>
    </row>
  </sheetData>
  <sheetProtection/>
  <mergeCells count="5">
    <mergeCell ref="D5:E5"/>
    <mergeCell ref="A2:E2"/>
    <mergeCell ref="A3:E3"/>
    <mergeCell ref="A5:A6"/>
    <mergeCell ref="B5:C5"/>
  </mergeCells>
  <printOptions/>
  <pageMargins left="1.08" right="0.25" top="0.61" bottom="1" header="0.5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B1" sqref="A1:C14"/>
    </sheetView>
  </sheetViews>
  <sheetFormatPr defaultColWidth="8.796875" defaultRowHeight="14.25"/>
  <cols>
    <col min="1" max="1" width="35.3984375" style="0" customWidth="1"/>
    <col min="2" max="2" width="19" style="0" customWidth="1"/>
    <col min="3" max="3" width="18.5" style="0" customWidth="1"/>
  </cols>
  <sheetData>
    <row r="1" ht="30.75" customHeight="1"/>
    <row r="2" spans="1:3" ht="27.75" customHeight="1">
      <c r="A2" s="384" t="s">
        <v>416</v>
      </c>
      <c r="B2" s="384"/>
      <c r="C2" s="384"/>
    </row>
    <row r="3" spans="1:3" ht="18">
      <c r="A3" s="355" t="s">
        <v>363</v>
      </c>
      <c r="B3" s="355"/>
      <c r="C3" s="355"/>
    </row>
    <row r="4" ht="25.5" customHeight="1">
      <c r="C4" s="220" t="s">
        <v>105</v>
      </c>
    </row>
    <row r="5" spans="1:3" ht="25.5" customHeight="1">
      <c r="A5" s="224" t="s">
        <v>534</v>
      </c>
      <c r="B5" s="119" t="s">
        <v>613</v>
      </c>
      <c r="C5" s="119" t="s">
        <v>114</v>
      </c>
    </row>
    <row r="6" spans="1:3" ht="25.5" customHeight="1">
      <c r="A6" s="225" t="s">
        <v>417</v>
      </c>
      <c r="B6" s="226">
        <v>0</v>
      </c>
      <c r="C6" s="226">
        <v>0</v>
      </c>
    </row>
    <row r="7" spans="1:3" ht="25.5" customHeight="1">
      <c r="A7" s="225" t="s">
        <v>418</v>
      </c>
      <c r="B7" s="227">
        <v>1424957038</v>
      </c>
      <c r="C7" s="227">
        <v>1184884109</v>
      </c>
    </row>
    <row r="8" spans="1:3" ht="25.5" customHeight="1">
      <c r="A8" s="225" t="s">
        <v>419</v>
      </c>
      <c r="B8" s="228"/>
      <c r="C8" s="228"/>
    </row>
    <row r="9" spans="1:3" ht="25.5" customHeight="1">
      <c r="A9" s="225" t="s">
        <v>420</v>
      </c>
      <c r="B9" s="229">
        <v>322119703</v>
      </c>
      <c r="C9" s="229">
        <v>322119703</v>
      </c>
    </row>
    <row r="10" spans="1:3" ht="25.5" customHeight="1">
      <c r="A10" s="230" t="s">
        <v>115</v>
      </c>
      <c r="B10" s="229"/>
      <c r="C10" s="229">
        <v>465794407</v>
      </c>
    </row>
    <row r="11" spans="1:3" ht="25.5" customHeight="1">
      <c r="A11" s="230" t="s">
        <v>117</v>
      </c>
      <c r="B11" s="229">
        <v>556986316</v>
      </c>
      <c r="C11" s="229">
        <v>481267618</v>
      </c>
    </row>
    <row r="12" spans="1:3" ht="25.5" customHeight="1">
      <c r="A12" s="230" t="s">
        <v>116</v>
      </c>
      <c r="B12" s="229"/>
      <c r="C12" s="229">
        <v>255408854</v>
      </c>
    </row>
    <row r="13" spans="1:3" ht="25.5" customHeight="1">
      <c r="A13" s="16" t="s">
        <v>415</v>
      </c>
      <c r="B13" s="231">
        <f>+B6+B7</f>
        <v>1424957038</v>
      </c>
      <c r="C13" s="231">
        <f>+C6+C7</f>
        <v>1184884109</v>
      </c>
    </row>
  </sheetData>
  <sheetProtection/>
  <mergeCells count="2">
    <mergeCell ref="A2:C2"/>
    <mergeCell ref="A3:C3"/>
  </mergeCells>
  <printOptions/>
  <pageMargins left="1.59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G17" sqref="G17"/>
    </sheetView>
  </sheetViews>
  <sheetFormatPr defaultColWidth="8" defaultRowHeight="14.25"/>
  <cols>
    <col min="1" max="1" width="23.69921875" style="232" customWidth="1"/>
    <col min="2" max="2" width="11.69921875" style="232" customWidth="1"/>
    <col min="3" max="3" width="11" style="232" customWidth="1"/>
    <col min="4" max="4" width="11.59765625" style="232" customWidth="1"/>
    <col min="5" max="5" width="10.69921875" style="232" customWidth="1"/>
    <col min="6" max="6" width="11" style="232" customWidth="1"/>
    <col min="7" max="7" width="13.19921875" style="232" customWidth="1"/>
    <col min="8" max="8" width="14.5" style="232" bestFit="1" customWidth="1"/>
    <col min="9" max="9" width="13.09765625" style="232" bestFit="1" customWidth="1"/>
    <col min="10" max="16384" width="8" style="232" customWidth="1"/>
  </cols>
  <sheetData>
    <row r="2" spans="1:7" ht="29.25" customHeight="1">
      <c r="A2" s="390" t="s">
        <v>421</v>
      </c>
      <c r="B2" s="390"/>
      <c r="C2" s="390"/>
      <c r="D2" s="390"/>
      <c r="E2" s="390"/>
      <c r="F2" s="390"/>
      <c r="G2" s="390"/>
    </row>
    <row r="3" spans="1:7" ht="18" customHeight="1">
      <c r="A3" s="391" t="s">
        <v>422</v>
      </c>
      <c r="B3" s="391"/>
      <c r="C3" s="391"/>
      <c r="D3" s="391"/>
      <c r="E3" s="391"/>
      <c r="F3" s="391"/>
      <c r="G3" s="391"/>
    </row>
    <row r="4" spans="1:7" ht="14.25" customHeight="1">
      <c r="A4" s="233"/>
      <c r="B4" s="233"/>
      <c r="D4" s="233"/>
      <c r="E4" s="387"/>
      <c r="F4" s="387"/>
      <c r="G4" s="387"/>
    </row>
    <row r="5" spans="1:7" ht="34.5" customHeight="1">
      <c r="A5" s="234" t="s">
        <v>272</v>
      </c>
      <c r="B5" s="235" t="s">
        <v>579</v>
      </c>
      <c r="C5" s="235" t="s">
        <v>580</v>
      </c>
      <c r="D5" s="235" t="s">
        <v>581</v>
      </c>
      <c r="E5" s="235" t="s">
        <v>582</v>
      </c>
      <c r="F5" s="235" t="s">
        <v>583</v>
      </c>
      <c r="G5" s="235" t="s">
        <v>20</v>
      </c>
    </row>
    <row r="6" spans="1:7" ht="18.75" customHeight="1">
      <c r="A6" s="236" t="s">
        <v>584</v>
      </c>
      <c r="B6" s="237"/>
      <c r="C6" s="237"/>
      <c r="D6" s="237"/>
      <c r="E6" s="237"/>
      <c r="F6" s="237"/>
      <c r="G6" s="237"/>
    </row>
    <row r="7" spans="1:7" ht="18.75" customHeight="1">
      <c r="A7" s="238" t="s">
        <v>585</v>
      </c>
      <c r="B7" s="239">
        <v>17326544179</v>
      </c>
      <c r="C7" s="239">
        <v>4156926299</v>
      </c>
      <c r="D7" s="239">
        <v>80532527813</v>
      </c>
      <c r="E7" s="239">
        <v>831122251</v>
      </c>
      <c r="F7" s="239">
        <v>166694658</v>
      </c>
      <c r="G7" s="239">
        <f>SUM(B7:F7)</f>
        <v>103013815200</v>
      </c>
    </row>
    <row r="8" spans="1:7" ht="18.75" customHeight="1">
      <c r="A8" s="238" t="s">
        <v>449</v>
      </c>
      <c r="B8" s="240"/>
      <c r="C8" s="240">
        <v>180000000</v>
      </c>
      <c r="D8" s="240"/>
      <c r="E8" s="240"/>
      <c r="F8" s="240"/>
      <c r="G8" s="240">
        <f>+B8+C8+D8+E8+F8</f>
        <v>180000000</v>
      </c>
    </row>
    <row r="9" spans="1:7" ht="18.75" customHeight="1">
      <c r="A9" s="238" t="s">
        <v>586</v>
      </c>
      <c r="B9" s="240"/>
      <c r="C9" s="240"/>
      <c r="D9" s="240">
        <f>3723560439-207562136</f>
        <v>3515998303</v>
      </c>
      <c r="E9" s="240"/>
      <c r="F9" s="240"/>
      <c r="G9" s="240">
        <f>+B9+C9+D9+E9+F9</f>
        <v>3515998303</v>
      </c>
    </row>
    <row r="10" spans="1:7" ht="18.75" customHeight="1">
      <c r="A10" s="238" t="s">
        <v>1</v>
      </c>
      <c r="B10" s="240"/>
      <c r="C10" s="240"/>
      <c r="D10" s="240"/>
      <c r="E10" s="240"/>
      <c r="F10" s="240"/>
      <c r="G10" s="240"/>
    </row>
    <row r="11" spans="1:7" ht="18.75" customHeight="1">
      <c r="A11" s="238" t="s">
        <v>587</v>
      </c>
      <c r="B11" s="240"/>
      <c r="C11" s="240"/>
      <c r="D11" s="240"/>
      <c r="E11" s="240"/>
      <c r="F11" s="240"/>
      <c r="G11" s="240"/>
    </row>
    <row r="12" spans="1:7" ht="18.75" customHeight="1">
      <c r="A12" s="238" t="s">
        <v>588</v>
      </c>
      <c r="B12" s="240"/>
      <c r="C12" s="240">
        <v>121482064</v>
      </c>
      <c r="D12" s="240"/>
      <c r="E12" s="240"/>
      <c r="F12" s="240"/>
      <c r="G12" s="240">
        <f>+B12+C12+D12+E12+F12</f>
        <v>121482064</v>
      </c>
    </row>
    <row r="13" spans="1:7" ht="18.75" customHeight="1">
      <c r="A13" s="238" t="s">
        <v>423</v>
      </c>
      <c r="B13" s="240"/>
      <c r="C13" s="240"/>
      <c r="D13" s="240"/>
      <c r="E13" s="240"/>
      <c r="F13" s="240"/>
      <c r="G13" s="240"/>
    </row>
    <row r="14" spans="1:7" ht="18.75" customHeight="1">
      <c r="A14" s="238" t="s">
        <v>3</v>
      </c>
      <c r="B14" s="239">
        <f>+B7+B8+B9+B10-B11-B12-B13</f>
        <v>17326544179</v>
      </c>
      <c r="C14" s="239">
        <f>+C7+C8+C9+C10-C11-C12-C13</f>
        <v>4215444235</v>
      </c>
      <c r="D14" s="239">
        <f>+D7+D8+D9+D10-D11-D12-D13</f>
        <v>84048526116</v>
      </c>
      <c r="E14" s="239">
        <f>+E7+E8+E9+E10-E11-E12-E13</f>
        <v>831122251</v>
      </c>
      <c r="F14" s="239">
        <f>+F7+F8+F9+F10-F11-F12-F13</f>
        <v>166694658</v>
      </c>
      <c r="G14" s="239">
        <f>+B14+C14+D14+E14+F14</f>
        <v>106588331439</v>
      </c>
    </row>
    <row r="15" spans="1:7" ht="18.75" customHeight="1">
      <c r="A15" s="236" t="s">
        <v>589</v>
      </c>
      <c r="B15" s="239"/>
      <c r="C15" s="239"/>
      <c r="D15" s="239"/>
      <c r="E15" s="239"/>
      <c r="F15" s="239"/>
      <c r="G15" s="239"/>
    </row>
    <row r="16" spans="1:7" ht="18.75" customHeight="1">
      <c r="A16" s="238" t="s">
        <v>585</v>
      </c>
      <c r="B16" s="239">
        <v>6199985006</v>
      </c>
      <c r="C16" s="239">
        <v>3402450235</v>
      </c>
      <c r="D16" s="239">
        <v>41842553043</v>
      </c>
      <c r="E16" s="239">
        <v>566433657</v>
      </c>
      <c r="F16" s="239">
        <v>106557733</v>
      </c>
      <c r="G16" s="239">
        <f>SUM(B16:F16)</f>
        <v>52117979674</v>
      </c>
    </row>
    <row r="17" spans="1:7" ht="18.75" customHeight="1">
      <c r="A17" s="238" t="s">
        <v>424</v>
      </c>
      <c r="B17" s="241">
        <v>255771090</v>
      </c>
      <c r="C17" s="241">
        <f>39512751+37281870</f>
        <v>76794621</v>
      </c>
      <c r="D17" s="241">
        <f>1560697058+18086622-37441756</f>
        <v>1541341924</v>
      </c>
      <c r="E17" s="241">
        <v>20168223</v>
      </c>
      <c r="F17" s="241">
        <f>3104817+1517928</f>
        <v>4622745</v>
      </c>
      <c r="G17" s="241">
        <f>SUM(B17:F17)</f>
        <v>1898698603</v>
      </c>
    </row>
    <row r="18" spans="1:7" ht="18.75" customHeight="1">
      <c r="A18" s="238" t="s">
        <v>1</v>
      </c>
      <c r="B18" s="241"/>
      <c r="C18" s="241"/>
      <c r="D18" s="241"/>
      <c r="E18" s="241"/>
      <c r="F18" s="241"/>
      <c r="G18" s="241"/>
    </row>
    <row r="19" spans="1:7" ht="18.75" customHeight="1">
      <c r="A19" s="238" t="s">
        <v>587</v>
      </c>
      <c r="B19" s="241"/>
      <c r="C19" s="241"/>
      <c r="D19" s="241"/>
      <c r="E19" s="241"/>
      <c r="F19" s="241"/>
      <c r="G19" s="241"/>
    </row>
    <row r="20" spans="1:7" ht="18.75" customHeight="1">
      <c r="A20" s="238" t="s">
        <v>588</v>
      </c>
      <c r="B20" s="241"/>
      <c r="C20" s="241">
        <v>121482064</v>
      </c>
      <c r="D20" s="241"/>
      <c r="E20" s="241"/>
      <c r="F20" s="241"/>
      <c r="G20" s="240">
        <f>+B20+C20+D20+E20+F20</f>
        <v>121482064</v>
      </c>
    </row>
    <row r="21" spans="1:7" ht="18.75" customHeight="1">
      <c r="A21" s="238" t="s">
        <v>423</v>
      </c>
      <c r="B21" s="241"/>
      <c r="C21" s="241"/>
      <c r="D21" s="241"/>
      <c r="E21" s="241"/>
      <c r="F21" s="241"/>
      <c r="G21" s="241"/>
    </row>
    <row r="22" spans="1:8" ht="18.75" customHeight="1">
      <c r="A22" s="238" t="s">
        <v>3</v>
      </c>
      <c r="B22" s="239">
        <f aca="true" t="shared" si="0" ref="B22:G22">+B16+B17+B18-B19-B20-B21</f>
        <v>6455756096</v>
      </c>
      <c r="C22" s="239">
        <f>+C16+C17+C18-C19-C20-C21</f>
        <v>3357762792</v>
      </c>
      <c r="D22" s="239">
        <f t="shared" si="0"/>
        <v>43383894967</v>
      </c>
      <c r="E22" s="239">
        <f t="shared" si="0"/>
        <v>586601880</v>
      </c>
      <c r="F22" s="239">
        <f t="shared" si="0"/>
        <v>111180478</v>
      </c>
      <c r="G22" s="239">
        <f t="shared" si="0"/>
        <v>53895196213</v>
      </c>
      <c r="H22" s="242"/>
    </row>
    <row r="23" spans="1:7" ht="18.75" customHeight="1">
      <c r="A23" s="236" t="s">
        <v>590</v>
      </c>
      <c r="B23" s="239"/>
      <c r="C23" s="239"/>
      <c r="D23" s="239"/>
      <c r="E23" s="239"/>
      <c r="F23" s="239"/>
      <c r="G23" s="239"/>
    </row>
    <row r="24" spans="1:8" ht="18.75" customHeight="1">
      <c r="A24" s="238" t="s">
        <v>425</v>
      </c>
      <c r="B24" s="239">
        <f>+B7-B16</f>
        <v>11126559173</v>
      </c>
      <c r="C24" s="239">
        <f>+C7-C16</f>
        <v>754476064</v>
      </c>
      <c r="D24" s="239">
        <f>+D7-D16</f>
        <v>38689974770</v>
      </c>
      <c r="E24" s="239">
        <f>+E7-E16</f>
        <v>264688594</v>
      </c>
      <c r="F24" s="239">
        <f>+F7-F16</f>
        <v>60136925</v>
      </c>
      <c r="G24" s="239">
        <f>+F24+E24+D24+C24+B24</f>
        <v>50895835526</v>
      </c>
      <c r="H24" s="242"/>
    </row>
    <row r="25" spans="1:9" ht="18.75" customHeight="1">
      <c r="A25" s="238" t="s">
        <v>591</v>
      </c>
      <c r="B25" s="239">
        <f>+B14-B22</f>
        <v>10870788083</v>
      </c>
      <c r="C25" s="239">
        <f>+C14-C22</f>
        <v>857681443</v>
      </c>
      <c r="D25" s="239">
        <f>+D14-D22</f>
        <v>40664631149</v>
      </c>
      <c r="E25" s="239">
        <f>+E14-E22</f>
        <v>244520371</v>
      </c>
      <c r="F25" s="239">
        <f>+F14-F22</f>
        <v>55514180</v>
      </c>
      <c r="G25" s="239">
        <f>B25+C25+D25+E25+F25</f>
        <v>52693135226</v>
      </c>
      <c r="H25" s="242"/>
      <c r="I25" s="242"/>
    </row>
    <row r="26" spans="1:8" ht="18.75" customHeight="1">
      <c r="A26" s="243"/>
      <c r="B26" s="244"/>
      <c r="C26" s="244"/>
      <c r="D26" s="244"/>
      <c r="E26" s="244"/>
      <c r="F26" s="244"/>
      <c r="G26" s="244"/>
      <c r="H26" s="242"/>
    </row>
    <row r="27" spans="1:8" ht="18.75" customHeight="1">
      <c r="A27" s="388" t="s">
        <v>447</v>
      </c>
      <c r="B27" s="388"/>
      <c r="C27" s="388"/>
      <c r="D27" s="388"/>
      <c r="E27" s="388"/>
      <c r="F27" s="388"/>
      <c r="G27" s="388"/>
      <c r="H27" s="245"/>
    </row>
    <row r="28" spans="1:9" ht="18.75" customHeight="1">
      <c r="A28" s="389" t="s">
        <v>450</v>
      </c>
      <c r="B28" s="389"/>
      <c r="C28" s="389"/>
      <c r="D28" s="389"/>
      <c r="E28" s="389"/>
      <c r="F28" s="389"/>
      <c r="G28" s="389"/>
      <c r="I28" s="242">
        <v>5447843292</v>
      </c>
    </row>
    <row r="29" spans="1:9" ht="18.75" customHeight="1">
      <c r="A29" s="246" t="s">
        <v>426</v>
      </c>
      <c r="B29" s="246"/>
      <c r="C29" s="246"/>
      <c r="D29" s="246"/>
      <c r="E29" s="246"/>
      <c r="F29" s="246"/>
      <c r="G29" s="246"/>
      <c r="I29" s="242">
        <v>2542639139</v>
      </c>
    </row>
    <row r="30" spans="1:9" ht="18.75" customHeight="1">
      <c r="A30" s="246" t="s">
        <v>126</v>
      </c>
      <c r="B30" s="246"/>
      <c r="C30" s="246"/>
      <c r="D30" s="246"/>
      <c r="E30" s="246"/>
      <c r="F30" s="246"/>
      <c r="G30" s="246"/>
      <c r="I30" s="242">
        <f>+I28+I29</f>
        <v>7990482431</v>
      </c>
    </row>
    <row r="31" spans="1:7" ht="18.75" customHeight="1">
      <c r="A31" s="247" t="s">
        <v>592</v>
      </c>
      <c r="B31" s="247"/>
      <c r="C31" s="247"/>
      <c r="D31" s="247"/>
      <c r="E31" s="247"/>
      <c r="F31" s="247"/>
      <c r="G31" s="247"/>
    </row>
    <row r="32" spans="1:7" ht="18.75" customHeight="1">
      <c r="A32" s="247"/>
      <c r="B32" s="247"/>
      <c r="C32" s="247"/>
      <c r="D32" s="247"/>
      <c r="E32" s="247"/>
      <c r="F32" s="247"/>
      <c r="G32" s="247"/>
    </row>
    <row r="33" ht="17.25" customHeight="1"/>
  </sheetData>
  <sheetProtection/>
  <mergeCells count="5">
    <mergeCell ref="E4:G4"/>
    <mergeCell ref="A27:G27"/>
    <mergeCell ref="A28:G28"/>
    <mergeCell ref="A2:G2"/>
    <mergeCell ref="A3:G3"/>
  </mergeCells>
  <printOptions/>
  <pageMargins left="0.7" right="0.25" top="0.36" bottom="0.21" header="0.31" footer="0.1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43"/>
  <sheetViews>
    <sheetView zoomScalePageLayoutView="0" workbookViewId="0" topLeftCell="A1">
      <selection activeCell="C1" sqref="A1:F23"/>
    </sheetView>
  </sheetViews>
  <sheetFormatPr defaultColWidth="8.796875" defaultRowHeight="14.25"/>
  <cols>
    <col min="1" max="1" width="26.5" style="0" customWidth="1"/>
    <col min="2" max="2" width="12.19921875" style="0" customWidth="1"/>
    <col min="3" max="3" width="11.8984375" style="0" customWidth="1"/>
    <col min="4" max="4" width="12.69921875" style="0" customWidth="1"/>
    <col min="5" max="5" width="13.09765625" style="0" customWidth="1"/>
    <col min="6" max="6" width="12.59765625" style="0" customWidth="1"/>
    <col min="7" max="7" width="17.59765625" style="0" customWidth="1"/>
  </cols>
  <sheetData>
    <row r="1" ht="32.25" customHeight="1"/>
    <row r="2" spans="1:6" ht="20.25">
      <c r="A2" s="384" t="s">
        <v>427</v>
      </c>
      <c r="B2" s="392"/>
      <c r="C2" s="392"/>
      <c r="D2" s="392"/>
      <c r="E2" s="392"/>
      <c r="F2" s="392"/>
    </row>
    <row r="3" spans="1:6" ht="15">
      <c r="A3" s="393" t="s">
        <v>348</v>
      </c>
      <c r="B3" s="393"/>
      <c r="C3" s="393"/>
      <c r="D3" s="393"/>
      <c r="E3" s="393"/>
      <c r="F3" s="393"/>
    </row>
    <row r="4" spans="4:6" ht="15">
      <c r="D4" s="8"/>
      <c r="E4" s="8"/>
      <c r="F4" s="8"/>
    </row>
    <row r="5" spans="5:6" ht="15">
      <c r="E5" s="8"/>
      <c r="F5" s="8"/>
    </row>
    <row r="6" spans="1:6" ht="38.25">
      <c r="A6" s="62" t="s">
        <v>272</v>
      </c>
      <c r="B6" s="63" t="s">
        <v>734</v>
      </c>
      <c r="C6" s="63" t="s">
        <v>735</v>
      </c>
      <c r="D6" s="63" t="s">
        <v>108</v>
      </c>
      <c r="E6" s="63" t="s">
        <v>550</v>
      </c>
      <c r="F6" s="63" t="s">
        <v>334</v>
      </c>
    </row>
    <row r="7" spans="1:6" ht="21.75" customHeight="1">
      <c r="A7" s="1"/>
      <c r="B7" s="1"/>
      <c r="C7" s="1"/>
      <c r="D7" s="1"/>
      <c r="E7" s="1"/>
      <c r="F7" s="1"/>
    </row>
    <row r="8" spans="1:6" ht="21.75" customHeight="1">
      <c r="A8" s="64" t="s">
        <v>74</v>
      </c>
      <c r="B8" s="104">
        <v>55680000000</v>
      </c>
      <c r="C8" s="104">
        <v>6024502460</v>
      </c>
      <c r="D8" s="104">
        <v>18697189166</v>
      </c>
      <c r="E8" s="104">
        <v>-1413038947</v>
      </c>
      <c r="F8" s="104">
        <v>81034110564</v>
      </c>
    </row>
    <row r="9" spans="1:6" ht="21.75" customHeight="1">
      <c r="A9" s="9" t="s">
        <v>551</v>
      </c>
      <c r="B9" s="223"/>
      <c r="C9" s="223"/>
      <c r="D9" s="223"/>
      <c r="E9" s="223"/>
      <c r="F9" s="104"/>
    </row>
    <row r="10" spans="1:6" ht="21.75" customHeight="1">
      <c r="A10" s="9" t="s">
        <v>428</v>
      </c>
      <c r="B10" s="223"/>
      <c r="C10" s="223"/>
      <c r="D10" s="223"/>
      <c r="E10" s="223">
        <v>3416658074</v>
      </c>
      <c r="F10" s="223">
        <f>SUM(B10:E10)</f>
        <v>3416658074</v>
      </c>
    </row>
    <row r="11" spans="1:6" ht="21.75" customHeight="1">
      <c r="A11" s="5" t="s">
        <v>1</v>
      </c>
      <c r="B11" s="223"/>
      <c r="C11" s="223"/>
      <c r="D11" s="223"/>
      <c r="E11" s="223">
        <v>385942637</v>
      </c>
      <c r="F11" s="223">
        <f>SUM(B11:E11)</f>
        <v>385942637</v>
      </c>
    </row>
    <row r="12" spans="1:6" ht="21.75" customHeight="1">
      <c r="A12" s="5" t="s">
        <v>429</v>
      </c>
      <c r="B12" s="223"/>
      <c r="C12" s="223"/>
      <c r="D12" s="223"/>
      <c r="E12" s="223"/>
      <c r="F12" s="104"/>
    </row>
    <row r="13" spans="1:6" ht="21.75" customHeight="1">
      <c r="A13" s="5" t="s">
        <v>430</v>
      </c>
      <c r="B13" s="223"/>
      <c r="C13" s="223"/>
      <c r="D13" s="223"/>
      <c r="E13" s="223"/>
      <c r="F13" s="104"/>
    </row>
    <row r="14" spans="1:6" ht="21.75" customHeight="1">
      <c r="A14" s="5" t="s">
        <v>2</v>
      </c>
      <c r="B14" s="223"/>
      <c r="C14" s="223"/>
      <c r="D14" s="223"/>
      <c r="E14" s="223"/>
      <c r="F14" s="104"/>
    </row>
    <row r="15" spans="1:6" ht="21.75" customHeight="1">
      <c r="A15" s="394" t="s">
        <v>431</v>
      </c>
      <c r="B15" s="396">
        <f>+B8+B9+B11-B12-B14+B10-B13</f>
        <v>55680000000</v>
      </c>
      <c r="C15" s="398">
        <f>+C8+C9+C11-C12-C14+C10-C13</f>
        <v>6024502460</v>
      </c>
      <c r="D15" s="398">
        <f>+D8+D9+D11-D12-D14+D10-D13</f>
        <v>18697189166</v>
      </c>
      <c r="E15" s="398">
        <f>+E8+E9+E11-E12-E14+E10-E13</f>
        <v>2389561764</v>
      </c>
      <c r="F15" s="398">
        <f>SUM(B15:E16)</f>
        <v>82791253390</v>
      </c>
    </row>
    <row r="16" spans="1:6" ht="21.75" customHeight="1">
      <c r="A16" s="395"/>
      <c r="B16" s="397"/>
      <c r="C16" s="399"/>
      <c r="D16" s="399"/>
      <c r="E16" s="399"/>
      <c r="F16" s="399"/>
    </row>
    <row r="17" spans="1:6" ht="21.75" customHeight="1">
      <c r="A17" s="9" t="s">
        <v>552</v>
      </c>
      <c r="B17" s="223"/>
      <c r="C17" s="223"/>
      <c r="D17" s="223"/>
      <c r="E17" s="223"/>
      <c r="F17" s="104"/>
    </row>
    <row r="18" spans="1:6" ht="21.75" customHeight="1">
      <c r="A18" s="9" t="s">
        <v>432</v>
      </c>
      <c r="B18" s="223"/>
      <c r="C18" s="223"/>
      <c r="D18" s="223"/>
      <c r="E18" s="223">
        <v>613138603</v>
      </c>
      <c r="F18" s="104">
        <f>SUM(B18:E18)</f>
        <v>613138603</v>
      </c>
    </row>
    <row r="19" spans="1:6" ht="21.75" customHeight="1">
      <c r="A19" s="5" t="s">
        <v>1</v>
      </c>
      <c r="B19" s="223"/>
      <c r="C19" s="223"/>
      <c r="D19" s="223"/>
      <c r="E19" s="223"/>
      <c r="F19" s="104"/>
    </row>
    <row r="20" spans="1:6" ht="21.75" customHeight="1">
      <c r="A20" s="5" t="s">
        <v>553</v>
      </c>
      <c r="B20" s="223"/>
      <c r="C20" s="223"/>
      <c r="D20" s="223"/>
      <c r="E20" s="223">
        <v>47309890</v>
      </c>
      <c r="F20" s="104"/>
    </row>
    <row r="21" spans="1:6" ht="21.75" customHeight="1">
      <c r="A21" s="5" t="s">
        <v>277</v>
      </c>
      <c r="B21" s="223"/>
      <c r="C21" s="223"/>
      <c r="D21" s="223"/>
      <c r="E21" s="223"/>
      <c r="F21" s="104"/>
    </row>
    <row r="22" spans="1:6" ht="21.75" customHeight="1">
      <c r="A22" s="5" t="s">
        <v>2</v>
      </c>
      <c r="B22" s="223"/>
      <c r="C22" s="223"/>
      <c r="D22" s="223"/>
      <c r="E22" s="223"/>
      <c r="F22" s="104"/>
    </row>
    <row r="23" spans="1:6" ht="15">
      <c r="A23" s="248" t="s">
        <v>3</v>
      </c>
      <c r="B23" s="105">
        <f>+B15+B17+B19-B20-B22+B18-B21</f>
        <v>55680000000</v>
      </c>
      <c r="C23" s="105">
        <f>+C15+C17+C19-C20-C22+C18-C21</f>
        <v>6024502460</v>
      </c>
      <c r="D23" s="105">
        <f>+D15+D17+D19-D20-D22+D18-D21</f>
        <v>18697189166</v>
      </c>
      <c r="E23" s="105">
        <f>+E15+E18+E19-E20-E21</f>
        <v>2955390477</v>
      </c>
      <c r="F23" s="105">
        <f>SUM(B23:E23)</f>
        <v>83357082103</v>
      </c>
    </row>
    <row r="24" ht="14.25">
      <c r="E24" s="11"/>
    </row>
    <row r="25" ht="14.25">
      <c r="E25" s="249"/>
    </row>
    <row r="878" ht="14.25">
      <c r="C878" t="s">
        <v>625</v>
      </c>
    </row>
    <row r="886" ht="14.25">
      <c r="C886" t="s">
        <v>625</v>
      </c>
    </row>
    <row r="892" ht="14.25">
      <c r="C892" t="s">
        <v>625</v>
      </c>
    </row>
    <row r="903" ht="14.25">
      <c r="C903" t="s">
        <v>625</v>
      </c>
    </row>
    <row r="910" ht="14.25">
      <c r="C910" t="s">
        <v>625</v>
      </c>
    </row>
    <row r="915" ht="14.25">
      <c r="C915" t="s">
        <v>625</v>
      </c>
    </row>
    <row r="924" ht="14.25">
      <c r="C924" t="s">
        <v>625</v>
      </c>
    </row>
    <row r="931" ht="14.25">
      <c r="C931" t="s">
        <v>625</v>
      </c>
    </row>
    <row r="939" ht="14.25">
      <c r="C939" t="s">
        <v>625</v>
      </c>
    </row>
    <row r="943" ht="14.25">
      <c r="C943" t="s">
        <v>625</v>
      </c>
    </row>
    <row r="954" ht="14.25">
      <c r="C954" t="s">
        <v>625</v>
      </c>
    </row>
    <row r="960" ht="14.25">
      <c r="C960" t="s">
        <v>625</v>
      </c>
    </row>
    <row r="970" ht="14.25">
      <c r="C970" t="s">
        <v>625</v>
      </c>
    </row>
    <row r="975" ht="14.25">
      <c r="C975" t="s">
        <v>625</v>
      </c>
    </row>
    <row r="984" ht="14.25">
      <c r="C984" t="s">
        <v>625</v>
      </c>
    </row>
    <row r="992" ht="14.25">
      <c r="C992" t="s">
        <v>625</v>
      </c>
    </row>
    <row r="998" ht="14.25">
      <c r="C998" t="s">
        <v>625</v>
      </c>
    </row>
    <row r="1019" ht="14.25">
      <c r="C1019" t="s">
        <v>625</v>
      </c>
    </row>
    <row r="1039" ht="14.25">
      <c r="C1039" t="s">
        <v>625</v>
      </c>
    </row>
    <row r="1043" ht="14.25">
      <c r="C1043" t="s">
        <v>625</v>
      </c>
    </row>
  </sheetData>
  <sheetProtection/>
  <mergeCells count="8">
    <mergeCell ref="A2:F2"/>
    <mergeCell ref="A3:F3"/>
    <mergeCell ref="A15:A16"/>
    <mergeCell ref="B15:B16"/>
    <mergeCell ref="C15:C16"/>
    <mergeCell ref="D15:D16"/>
    <mergeCell ref="E15:E16"/>
    <mergeCell ref="F15:F16"/>
  </mergeCells>
  <printOptions/>
  <pageMargins left="0.73" right="0" top="0.52" bottom="0.31496062992125984" header="0.37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NDT - Cuong Anh Computer</cp:lastModifiedBy>
  <cp:lastPrinted>2015-04-26T04:48:03Z</cp:lastPrinted>
  <dcterms:created xsi:type="dcterms:W3CDTF">2005-04-14T04:13:59Z</dcterms:created>
  <dcterms:modified xsi:type="dcterms:W3CDTF">2015-04-27T03:01:17Z</dcterms:modified>
  <cp:category/>
  <cp:version/>
  <cp:contentType/>
  <cp:contentStatus/>
</cp:coreProperties>
</file>